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9320" windowHeight="12015" activeTab="0"/>
  </bookViews>
  <sheets>
    <sheet name="доходы" sheetId="1" r:id="rId1"/>
  </sheets>
  <definedNames>
    <definedName name="_xlnm.Print_Titles" localSheetId="0">'доходы'!$6:$8</definedName>
  </definedNames>
  <calcPr fullCalcOnLoad="1"/>
</workbook>
</file>

<file path=xl/sharedStrings.xml><?xml version="1.0" encoding="utf-8"?>
<sst xmlns="http://schemas.openxmlformats.org/spreadsheetml/2006/main" count="132" uniqueCount="95">
  <si>
    <t>Приложение 1</t>
  </si>
  <si>
    <t>Код</t>
  </si>
  <si>
    <t>Наименование кода поступлений в бюджет, группы, подгруппы, статьи,  кода экономической классификации доходов</t>
  </si>
  <si>
    <t>Проект бюджета</t>
  </si>
  <si>
    <t>в % к предыдущему году</t>
  </si>
  <si>
    <t xml:space="preserve">Первоначально утвержденный бюджет </t>
  </si>
  <si>
    <t>Ожидаемая оценка</t>
  </si>
  <si>
    <t>1</t>
  </si>
  <si>
    <t>2</t>
  </si>
  <si>
    <t>000</t>
  </si>
  <si>
    <t>1 00 00000 00 0000 000</t>
  </si>
  <si>
    <t>НАЛОГОВЫЕ И НЕНАЛОГОВЫЕ ДОХОДЫ</t>
  </si>
  <si>
    <t>1 01 00000 00 0000 110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</si>
  <si>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</si>
  <si>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</si>
  <si>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</si>
  <si>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</si>
  <si>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</si>
  <si>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</si>
  <si>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</si>
  <si>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</si>
  <si>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</si>
  <si>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</si>
  <si>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1 06 00000 00 0000 000</t>
  </si>
  <si>
    <t>НАЛОГИ НА ИМУЩЕСТВО</t>
  </si>
  <si>
    <t>1 06 02000 02 0000 110</t>
  </si>
  <si>
    <t>1 08 00000 00 0000 000</t>
  </si>
  <si>
    <t>ГОСУДАРСТВЕННАЯ ПОШЛИНА, СБОРЫ</t>
  </si>
  <si>
    <t>1 08 07000 01 0000 110</t>
  </si>
  <si>
    <t>1 11 00000 00 0000 120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</si>
  <si>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</si>
  <si>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</si>
  <si>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1 11 02000 00 0000 120</t>
  </si>
  <si>
    <t>1 12 00000 00 0000 120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</si>
  <si>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</si>
  <si>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</si>
  <si>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</si>
  <si>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1 12 02000 01 0000 120</t>
  </si>
  <si>
    <t>1 12 04000 00 0000 120</t>
  </si>
  <si>
    <t>1 13 00000 00 0000 000</t>
  </si>
  <si>
    <t>ДОХОДЫ ОТ ПРОДАЖИ МАТЕРИАЛЬНЫХ И НЕМАТЕРИАЛЬНЫХ АКТИВОВ</t>
  </si>
  <si>
    <t>1 16 00000 00 0000 140</t>
  </si>
  <si>
    <t>ШТРАФЫ, САНКЦИИ, ВОЗМЕЩЕНИЕ УЩЕРБА</t>
  </si>
  <si>
    <t>2 00 00000 00 0000 000</t>
  </si>
  <si>
    <t>БЕЗВОЗМЕЗДНЫЕ  ПОСТУПЛЕНИЯ</t>
  </si>
  <si>
    <t xml:space="preserve">  ВСЕГО ДОХОДОВ (без учета субсидий и субвенций)</t>
  </si>
  <si>
    <t>2017 год</t>
  </si>
  <si>
    <t>2015 г. / 2014 г. (первоначальному бюджету)</t>
  </si>
  <si>
    <t>2015 г. / 2014 г. (ожидаемой оценке)</t>
  </si>
  <si>
    <t>1 17 05 00 0 00 0 000</t>
  </si>
  <si>
    <t>ПРОЧИЕ НЕНАЛОГОВЫЕ ДОХОДЫ</t>
  </si>
  <si>
    <t xml:space="preserve">  ВСЕГО ДОХОДОВ </t>
  </si>
  <si>
    <t>-</t>
  </si>
  <si>
    <t>2015 г. / 2014 г. (утвержденному бюджету)</t>
  </si>
  <si>
    <t>Абсолютные изменения (справочно)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</si>
  <si>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</si>
  <si>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</si>
  <si>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Транспортный налог с организаций</t>
  </si>
  <si>
    <t>Транспортный налог с физических лиц</t>
  </si>
  <si>
    <t>Госпошлина по делам, рассматриваемым в судахобщей юрисдикции, мировыми судьями (за исключением Верховного суда РФ)</t>
  </si>
  <si>
    <t>Госпошлина за выдачу разрешения на установку рекламной конструции</t>
  </si>
  <si>
    <t>Проценты, полученные от предоставления бюджетных кредитов внутри страныза счет средств бюджетов муниципальных районов</t>
  </si>
  <si>
    <t>Дотации бюджетам муниципальных районов на выравнивание бюджетной обеспеченности</t>
  </si>
  <si>
    <t>Субсидии бюджетам субъектов РФ и муниципальных образований (межбюджетные  субсидии)</t>
  </si>
  <si>
    <t>Субвенции бюджетам субъектов РФ и муниципальных образований</t>
  </si>
  <si>
    <t>Доходы от сдачи в аренду имущества, находящегося 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</si>
  <si>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ислючением имущества муниципальных бюджетных и автономных учреждений, а также имущества муниципальных унитарных пердприятий, в том числе казенных)</t>
  </si>
  <si>
    <t>Доходы от продажи квартир</t>
  </si>
  <si>
    <t>Доходы от реализации имущества, находящегося в собственности муниципальных районов</t>
  </si>
  <si>
    <t>ДОХОДЫ ОТ ОКАЗАНИЯ ПЛАТНЫХ УСЛУГ И КОМПЕНСАЦИЯ ЗАТРАТ ГОСУДАРСТВУ</t>
  </si>
  <si>
    <t>Иные межбюджетные трансферты</t>
  </si>
  <si>
    <t>Прочие безвозмездные поступления</t>
  </si>
  <si>
    <t>Доходы бюджетов  бюджетной системы РФ от возврата остатков субсидий, субвенций и иных межбюджетных трансфертов, имеющих целевое значение прошлых лет</t>
  </si>
  <si>
    <t>2018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</si>
  <si>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</si>
  <si>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</si>
  <si>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</si>
  <si>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</si>
  <si>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Уточненный бюджет</t>
  </si>
  <si>
    <t>НАЛОГОВЫЕ ДОХОДЫ</t>
  </si>
  <si>
    <t>НЕНАЛОГОВЫЕ ДОХОДЫ</t>
  </si>
  <si>
    <t>к Заключению КСП ДМР</t>
  </si>
  <si>
    <t>тыс. руб.</t>
  </si>
  <si>
    <t xml:space="preserve">2016 год </t>
  </si>
  <si>
    <t>2019 год</t>
  </si>
  <si>
    <t>2017 г. / 2016 г. (первоначальному бюджету)</t>
  </si>
  <si>
    <t>2017 г. / 2016 г. (ожидаемой оценке)</t>
  </si>
  <si>
    <t>2018 г. / 2017 г.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</si>
  <si>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государственнымиили муниципальными учреждениями в отношении земельных участков, государственная собственность на которые не разграничена и икоторые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</si>
  <si>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</si>
  <si>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</si>
  <si>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</si>
  <si>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2019 г. / 2018 г.</t>
  </si>
  <si>
    <t>Анализ доходов  бюджета Добрянского муниципального района  в 2016 - 2019 годах</t>
  </si>
  <si>
    <t>от 21.11.2016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</si>
</sst>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\ ;\-\ #,##0.0"/>
    <numFmt numFmtId="174" formatCode="000"/>
    <numFmt numFmtId="175" formatCode="0.0"/>
    <numFmt numFmtId="176" formatCode="_(* #,##0.00_);_(* \(#,##0.00\);_(* &quot;-&quot;??_);_(@_)"/>
    <numFmt numFmtId="177" formatCode="_-* #,##0.00\ _D_M_-;\-* #,##0.00\ _D_M_-;_-* &quot;-&quot;??\ _D_M_-;_-@_-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2"/>
      <color indexed="8"/>
      <name val="Times New Roman"/>
      <family val="2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9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3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52" fillId="10" borderId="0" applyNumberFormat="0" applyBorder="0" applyAlignment="0" applyProtection="0"/>
    <xf numFmtId="0" fontId="1" fillId="7" borderId="0" applyNumberFormat="0" applyBorder="0" applyAlignment="0" applyProtection="0"/>
    <xf numFmtId="0" fontId="52" fillId="11" borderId="0" applyNumberFormat="0" applyBorder="0" applyAlignment="0" applyProtection="0"/>
    <xf numFmtId="0" fontId="1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52" fillId="15" borderId="0" applyNumberFormat="0" applyBorder="0" applyAlignment="0" applyProtection="0"/>
    <xf numFmtId="0" fontId="1" fillId="16" borderId="0" applyNumberFormat="0" applyBorder="0" applyAlignment="0" applyProtection="0"/>
    <xf numFmtId="0" fontId="52" fillId="17" borderId="0" applyNumberFormat="0" applyBorder="0" applyAlignment="0" applyProtection="0"/>
    <xf numFmtId="0" fontId="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52" fillId="22" borderId="0" applyNumberFormat="0" applyBorder="0" applyAlignment="0" applyProtection="0"/>
    <xf numFmtId="0" fontId="1" fillId="6" borderId="0" applyNumberFormat="0" applyBorder="0" applyAlignment="0" applyProtection="0"/>
    <xf numFmtId="0" fontId="52" fillId="23" borderId="0" applyNumberFormat="0" applyBorder="0" applyAlignment="0" applyProtection="0"/>
    <xf numFmtId="0" fontId="1" fillId="3" borderId="0" applyNumberFormat="0" applyBorder="0" applyAlignment="0" applyProtection="0"/>
    <xf numFmtId="0" fontId="52" fillId="24" borderId="0" applyNumberFormat="0" applyBorder="0" applyAlignment="0" applyProtection="0"/>
    <xf numFmtId="0" fontId="1" fillId="25" borderId="0" applyNumberFormat="0" applyBorder="0" applyAlignment="0" applyProtection="0"/>
    <xf numFmtId="0" fontId="52" fillId="26" borderId="0" applyNumberFormat="0" applyBorder="0" applyAlignment="0" applyProtection="0"/>
    <xf numFmtId="0" fontId="1" fillId="14" borderId="0" applyNumberFormat="0" applyBorder="0" applyAlignment="0" applyProtection="0"/>
    <xf numFmtId="0" fontId="52" fillId="27" borderId="0" applyNumberFormat="0" applyBorder="0" applyAlignment="0" applyProtection="0"/>
    <xf numFmtId="0" fontId="1" fillId="6" borderId="0" applyNumberFormat="0" applyBorder="0" applyAlignment="0" applyProtection="0"/>
    <xf numFmtId="0" fontId="52" fillId="28" borderId="0" applyNumberFormat="0" applyBorder="0" applyAlignment="0" applyProtection="0"/>
    <xf numFmtId="0" fontId="1" fillId="29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53" fillId="30" borderId="0" applyNumberFormat="0" applyBorder="0" applyAlignment="0" applyProtection="0"/>
    <xf numFmtId="0" fontId="14" fillId="31" borderId="0" applyNumberFormat="0" applyBorder="0" applyAlignment="0" applyProtection="0"/>
    <xf numFmtId="0" fontId="53" fillId="32" borderId="0" applyNumberFormat="0" applyBorder="0" applyAlignment="0" applyProtection="0"/>
    <xf numFmtId="0" fontId="14" fillId="3" borderId="0" applyNumberFormat="0" applyBorder="0" applyAlignment="0" applyProtection="0"/>
    <xf numFmtId="0" fontId="53" fillId="33" borderId="0" applyNumberFormat="0" applyBorder="0" applyAlignment="0" applyProtection="0"/>
    <xf numFmtId="0" fontId="14" fillId="25" borderId="0" applyNumberFormat="0" applyBorder="0" applyAlignment="0" applyProtection="0"/>
    <xf numFmtId="0" fontId="53" fillId="34" borderId="0" applyNumberFormat="0" applyBorder="0" applyAlignment="0" applyProtection="0"/>
    <xf numFmtId="0" fontId="14" fillId="35" borderId="0" applyNumberFormat="0" applyBorder="0" applyAlignment="0" applyProtection="0"/>
    <xf numFmtId="0" fontId="53" fillId="36" borderId="0" applyNumberFormat="0" applyBorder="0" applyAlignment="0" applyProtection="0"/>
    <xf numFmtId="0" fontId="14" fillId="37" borderId="0" applyNumberFormat="0" applyBorder="0" applyAlignment="0" applyProtection="0"/>
    <xf numFmtId="0" fontId="53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6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5" fillId="46" borderId="0" applyNumberFormat="0" applyBorder="0" applyAlignment="0" applyProtection="0"/>
    <xf numFmtId="0" fontId="16" fillId="60" borderId="1" applyNumberFormat="0" applyAlignment="0" applyProtection="0"/>
    <xf numFmtId="0" fontId="17" fillId="47" borderId="2" applyNumberFormat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58" borderId="1" applyNumberFormat="0" applyAlignment="0" applyProtection="0"/>
    <xf numFmtId="0" fontId="25" fillId="0" borderId="6" applyNumberFormat="0" applyFill="0" applyAlignment="0" applyProtection="0"/>
    <xf numFmtId="0" fontId="26" fillId="58" borderId="0" applyNumberFormat="0" applyBorder="0" applyAlignment="0" applyProtection="0"/>
    <xf numFmtId="0" fontId="0" fillId="0" borderId="0">
      <alignment/>
      <protection/>
    </xf>
    <xf numFmtId="0" fontId="4" fillId="57" borderId="7" applyNumberFormat="0" applyFont="0" applyAlignment="0" applyProtection="0"/>
    <xf numFmtId="0" fontId="27" fillId="60" borderId="8" applyNumberFormat="0" applyAlignment="0" applyProtection="0"/>
    <xf numFmtId="4" fontId="28" fillId="65" borderId="9" applyNumberFormat="0" applyProtection="0">
      <alignment vertical="center"/>
    </xf>
    <xf numFmtId="4" fontId="28" fillId="65" borderId="9" applyNumberFormat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4" fontId="29" fillId="65" borderId="9" applyNumberFormat="0" applyProtection="0">
      <alignment vertical="center"/>
    </xf>
    <xf numFmtId="4" fontId="29" fillId="65" borderId="9" applyNumberFormat="0" applyProtection="0">
      <alignment vertical="center"/>
    </xf>
    <xf numFmtId="0" fontId="4" fillId="0" borderId="0">
      <alignment/>
      <protection/>
    </xf>
    <xf numFmtId="4" fontId="28" fillId="65" borderId="9" applyNumberFormat="0" applyProtection="0">
      <alignment horizontal="left" vertical="center" indent="1"/>
    </xf>
    <xf numFmtId="4" fontId="28" fillId="65" borderId="9" applyNumberFormat="0" applyProtection="0">
      <alignment horizontal="left" vertical="center" indent="1"/>
    </xf>
    <xf numFmtId="0" fontId="4" fillId="0" borderId="0">
      <alignment/>
      <protection/>
    </xf>
    <xf numFmtId="4" fontId="36" fillId="65" borderId="10" applyNumberFormat="0" applyProtection="0">
      <alignment horizontal="left" vertical="center" indent="1"/>
    </xf>
    <xf numFmtId="0" fontId="28" fillId="65" borderId="9" applyNumberFormat="0" applyProtection="0">
      <alignment horizontal="left" vertical="top" indent="1"/>
    </xf>
    <xf numFmtId="0" fontId="28" fillId="65" borderId="9" applyNumberFormat="0" applyProtection="0">
      <alignment horizontal="left" vertical="top" indent="1"/>
    </xf>
    <xf numFmtId="0" fontId="4" fillId="0" borderId="0">
      <alignment/>
      <protection/>
    </xf>
    <xf numFmtId="4" fontId="28" fillId="2" borderId="0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4" fillId="0" borderId="0">
      <alignment/>
      <protection/>
    </xf>
    <xf numFmtId="4" fontId="12" fillId="7" borderId="9" applyNumberFormat="0" applyProtection="0">
      <alignment horizontal="right" vertical="center"/>
    </xf>
    <xf numFmtId="4" fontId="12" fillId="7" borderId="9" applyNumberFormat="0" applyProtection="0">
      <alignment horizontal="right" vertical="center"/>
    </xf>
    <xf numFmtId="0" fontId="4" fillId="0" borderId="0">
      <alignment/>
      <protection/>
    </xf>
    <xf numFmtId="4" fontId="12" fillId="3" borderId="9" applyNumberFormat="0" applyProtection="0">
      <alignment horizontal="right" vertical="center"/>
    </xf>
    <xf numFmtId="4" fontId="12" fillId="3" borderId="9" applyNumberFormat="0" applyProtection="0">
      <alignment horizontal="right" vertical="center"/>
    </xf>
    <xf numFmtId="0" fontId="4" fillId="0" borderId="0">
      <alignment/>
      <protection/>
    </xf>
    <xf numFmtId="4" fontId="12" fillId="66" borderId="9" applyNumberFormat="0" applyProtection="0">
      <alignment horizontal="right" vertical="center"/>
    </xf>
    <xf numFmtId="4" fontId="12" fillId="66" borderId="9" applyNumberFormat="0" applyProtection="0">
      <alignment horizontal="right" vertical="center"/>
    </xf>
    <xf numFmtId="0" fontId="4" fillId="0" borderId="0">
      <alignment/>
      <protection/>
    </xf>
    <xf numFmtId="4" fontId="12" fillId="29" borderId="9" applyNumberFormat="0" applyProtection="0">
      <alignment horizontal="right" vertical="center"/>
    </xf>
    <xf numFmtId="4" fontId="12" fillId="29" borderId="9" applyNumberFormat="0" applyProtection="0">
      <alignment horizontal="right" vertical="center"/>
    </xf>
    <xf numFmtId="0" fontId="4" fillId="0" borderId="0">
      <alignment/>
      <protection/>
    </xf>
    <xf numFmtId="4" fontId="12" fillId="39" borderId="9" applyNumberFormat="0" applyProtection="0">
      <alignment horizontal="right" vertical="center"/>
    </xf>
    <xf numFmtId="4" fontId="12" fillId="39" borderId="9" applyNumberFormat="0" applyProtection="0">
      <alignment horizontal="right" vertical="center"/>
    </xf>
    <xf numFmtId="0" fontId="4" fillId="0" borderId="0">
      <alignment/>
      <protection/>
    </xf>
    <xf numFmtId="4" fontId="12" fillId="67" borderId="9" applyNumberFormat="0" applyProtection="0">
      <alignment horizontal="right" vertical="center"/>
    </xf>
    <xf numFmtId="4" fontId="12" fillId="67" borderId="9" applyNumberFormat="0" applyProtection="0">
      <alignment horizontal="right" vertical="center"/>
    </xf>
    <xf numFmtId="0" fontId="4" fillId="0" borderId="0">
      <alignment/>
      <protection/>
    </xf>
    <xf numFmtId="4" fontId="12" fillId="20" borderId="9" applyNumberFormat="0" applyProtection="0">
      <alignment horizontal="right" vertical="center"/>
    </xf>
    <xf numFmtId="4" fontId="12" fillId="20" borderId="9" applyNumberFormat="0" applyProtection="0">
      <alignment horizontal="right" vertical="center"/>
    </xf>
    <xf numFmtId="0" fontId="4" fillId="0" borderId="0">
      <alignment/>
      <protection/>
    </xf>
    <xf numFmtId="4" fontId="12" fillId="68" borderId="9" applyNumberFormat="0" applyProtection="0">
      <alignment horizontal="right" vertical="center"/>
    </xf>
    <xf numFmtId="4" fontId="12" fillId="68" borderId="9" applyNumberFormat="0" applyProtection="0">
      <alignment horizontal="right" vertical="center"/>
    </xf>
    <xf numFmtId="0" fontId="4" fillId="0" borderId="0">
      <alignment/>
      <protection/>
    </xf>
    <xf numFmtId="4" fontId="12" fillId="25" borderId="9" applyNumberFormat="0" applyProtection="0">
      <alignment horizontal="right" vertical="center"/>
    </xf>
    <xf numFmtId="4" fontId="12" fillId="25" borderId="9" applyNumberFormat="0" applyProtection="0">
      <alignment horizontal="right" vertical="center"/>
    </xf>
    <xf numFmtId="0" fontId="4" fillId="0" borderId="0">
      <alignment/>
      <protection/>
    </xf>
    <xf numFmtId="4" fontId="28" fillId="69" borderId="11" applyNumberFormat="0" applyProtection="0">
      <alignment horizontal="left" vertical="center" indent="1"/>
    </xf>
    <xf numFmtId="4" fontId="28" fillId="69" borderId="11" applyNumberFormat="0" applyProtection="0">
      <alignment horizontal="left" vertical="center" indent="1"/>
    </xf>
    <xf numFmtId="0" fontId="4" fillId="0" borderId="0">
      <alignment/>
      <protection/>
    </xf>
    <xf numFmtId="4" fontId="12" fillId="70" borderId="0" applyNumberFormat="0" applyProtection="0">
      <alignment horizontal="left" vertical="center" indent="1"/>
    </xf>
    <xf numFmtId="4" fontId="12" fillId="70" borderId="0" applyNumberFormat="0" applyProtection="0">
      <alignment horizontal="left" vertical="center" indent="1"/>
    </xf>
    <xf numFmtId="0" fontId="4" fillId="0" borderId="0">
      <alignment/>
      <protection/>
    </xf>
    <xf numFmtId="4" fontId="30" fillId="19" borderId="0" applyNumberFormat="0" applyProtection="0">
      <alignment horizontal="left" vertical="center" indent="1"/>
    </xf>
    <xf numFmtId="4" fontId="30" fillId="19" borderId="0" applyNumberFormat="0" applyProtection="0">
      <alignment horizontal="left" vertical="center" indent="1"/>
    </xf>
    <xf numFmtId="0" fontId="4" fillId="0" borderId="0">
      <alignment/>
      <protection/>
    </xf>
    <xf numFmtId="4" fontId="12" fillId="2" borderId="9" applyNumberFormat="0" applyProtection="0">
      <alignment horizontal="right" vertical="center"/>
    </xf>
    <xf numFmtId="4" fontId="12" fillId="2" borderId="9" applyNumberFormat="0" applyProtection="0">
      <alignment horizontal="right" vertical="center"/>
    </xf>
    <xf numFmtId="0" fontId="4" fillId="0" borderId="0">
      <alignment/>
      <protection/>
    </xf>
    <xf numFmtId="4" fontId="12" fillId="70" borderId="0" applyNumberFormat="0" applyProtection="0">
      <alignment horizontal="left" vertical="center" indent="1"/>
    </xf>
    <xf numFmtId="4" fontId="12" fillId="70" borderId="0" applyNumberFormat="0" applyProtection="0">
      <alignment horizontal="left" vertical="center" indent="1"/>
    </xf>
    <xf numFmtId="0" fontId="4" fillId="0" borderId="0">
      <alignment/>
      <protection/>
    </xf>
    <xf numFmtId="4" fontId="12" fillId="2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4" fillId="0" borderId="0">
      <alignment/>
      <protection/>
    </xf>
    <xf numFmtId="0" fontId="4" fillId="19" borderId="9" applyNumberFormat="0" applyProtection="0">
      <alignment horizontal="left" vertical="center" indent="1"/>
    </xf>
    <xf numFmtId="0" fontId="36" fillId="21" borderId="10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19" borderId="9" applyNumberFormat="0" applyProtection="0">
      <alignment horizontal="left" vertical="top" indent="1"/>
    </xf>
    <xf numFmtId="0" fontId="4" fillId="19" borderId="9" applyNumberFormat="0" applyProtection="0">
      <alignment horizontal="left" vertical="top" indent="1"/>
    </xf>
    <xf numFmtId="0" fontId="4" fillId="0" borderId="0">
      <alignment/>
      <protection/>
    </xf>
    <xf numFmtId="0" fontId="4" fillId="2" borderId="9" applyNumberFormat="0" applyProtection="0">
      <alignment horizontal="left" vertical="center" indent="1"/>
    </xf>
    <xf numFmtId="0" fontId="36" fillId="71" borderId="10" applyNumberFormat="0" applyProtection="0">
      <alignment horizontal="left" vertical="center" indent="1"/>
    </xf>
    <xf numFmtId="0" fontId="4" fillId="2" borderId="9" applyNumberFormat="0" applyProtection="0">
      <alignment horizontal="left" vertical="top" indent="1"/>
    </xf>
    <xf numFmtId="0" fontId="4" fillId="2" borderId="9" applyNumberFormat="0" applyProtection="0">
      <alignment horizontal="left" vertical="top" indent="1"/>
    </xf>
    <xf numFmtId="0" fontId="4" fillId="0" borderId="0">
      <alignment/>
      <protection/>
    </xf>
    <xf numFmtId="0" fontId="4" fillId="6" borderId="9" applyNumberFormat="0" applyProtection="0">
      <alignment horizontal="left" vertical="center" indent="1"/>
    </xf>
    <xf numFmtId="0" fontId="36" fillId="6" borderId="10" applyNumberFormat="0" applyProtection="0">
      <alignment horizontal="left" vertical="center" indent="1"/>
    </xf>
    <xf numFmtId="0" fontId="4" fillId="6" borderId="9" applyNumberFormat="0" applyProtection="0">
      <alignment horizontal="left" vertical="top" indent="1"/>
    </xf>
    <xf numFmtId="0" fontId="4" fillId="6" borderId="9" applyNumberFormat="0" applyProtection="0">
      <alignment horizontal="left" vertical="top" indent="1"/>
    </xf>
    <xf numFmtId="0" fontId="4" fillId="0" borderId="0">
      <alignment/>
      <protection/>
    </xf>
    <xf numFmtId="0" fontId="4" fillId="70" borderId="9" applyNumberFormat="0" applyProtection="0">
      <alignment horizontal="left" vertical="center" indent="1"/>
    </xf>
    <xf numFmtId="0" fontId="4" fillId="70" borderId="9" applyNumberFormat="0" applyProtection="0">
      <alignment horizontal="left" vertical="center" indent="1"/>
    </xf>
    <xf numFmtId="0" fontId="4" fillId="0" borderId="0">
      <alignment/>
      <protection/>
    </xf>
    <xf numFmtId="0" fontId="4" fillId="70" borderId="9" applyNumberFormat="0" applyProtection="0">
      <alignment horizontal="left" vertical="top" indent="1"/>
    </xf>
    <xf numFmtId="0" fontId="4" fillId="70" borderId="9" applyNumberFormat="0" applyProtection="0">
      <alignment horizontal="left" vertical="top" indent="1"/>
    </xf>
    <xf numFmtId="0" fontId="4" fillId="0" borderId="0">
      <alignment/>
      <protection/>
    </xf>
    <xf numFmtId="0" fontId="4" fillId="5" borderId="12" applyNumberFormat="0">
      <alignment/>
      <protection locked="0"/>
    </xf>
    <xf numFmtId="0" fontId="4" fillId="5" borderId="12" applyNumberFormat="0">
      <alignment/>
      <protection locked="0"/>
    </xf>
    <xf numFmtId="0" fontId="4" fillId="0" borderId="0">
      <alignment/>
      <protection/>
    </xf>
    <xf numFmtId="0" fontId="37" fillId="19" borderId="13" applyBorder="0">
      <alignment/>
      <protection/>
    </xf>
    <xf numFmtId="4" fontId="12" fillId="4" borderId="9" applyNumberFormat="0" applyProtection="0">
      <alignment vertical="center"/>
    </xf>
    <xf numFmtId="4" fontId="12" fillId="4" borderId="9" applyNumberFormat="0" applyProtection="0">
      <alignment vertical="center"/>
    </xf>
    <xf numFmtId="0" fontId="4" fillId="0" borderId="0">
      <alignment/>
      <protection/>
    </xf>
    <xf numFmtId="4" fontId="31" fillId="4" borderId="9" applyNumberFormat="0" applyProtection="0">
      <alignment vertical="center"/>
    </xf>
    <xf numFmtId="4" fontId="31" fillId="4" borderId="9" applyNumberFormat="0" applyProtection="0">
      <alignment vertical="center"/>
    </xf>
    <xf numFmtId="0" fontId="4" fillId="0" borderId="0">
      <alignment/>
      <protection/>
    </xf>
    <xf numFmtId="4" fontId="12" fillId="4" borderId="9" applyNumberFormat="0" applyProtection="0">
      <alignment horizontal="left" vertical="center" indent="1"/>
    </xf>
    <xf numFmtId="4" fontId="12" fillId="4" borderId="9" applyNumberFormat="0" applyProtection="0">
      <alignment horizontal="left" vertical="center" indent="1"/>
    </xf>
    <xf numFmtId="0" fontId="4" fillId="0" borderId="0">
      <alignment/>
      <protection/>
    </xf>
    <xf numFmtId="0" fontId="12" fillId="4" borderId="9" applyNumberFormat="0" applyProtection="0">
      <alignment horizontal="left" vertical="top" indent="1"/>
    </xf>
    <xf numFmtId="0" fontId="12" fillId="4" borderId="9" applyNumberFormat="0" applyProtection="0">
      <alignment horizontal="left" vertical="top" indent="1"/>
    </xf>
    <xf numFmtId="0" fontId="4" fillId="0" borderId="0">
      <alignment/>
      <protection/>
    </xf>
    <xf numFmtId="4" fontId="12" fillId="70" borderId="9" applyNumberFormat="0" applyProtection="0">
      <alignment horizontal="right" vertical="center"/>
    </xf>
    <xf numFmtId="4" fontId="36" fillId="0" borderId="10" applyNumberFormat="0" applyProtection="0">
      <alignment horizontal="right" vertical="center"/>
    </xf>
    <xf numFmtId="4" fontId="36" fillId="0" borderId="10" applyNumberFormat="0" applyProtection="0">
      <alignment horizontal="right" vertical="center"/>
    </xf>
    <xf numFmtId="4" fontId="31" fillId="70" borderId="9" applyNumberFormat="0" applyProtection="0">
      <alignment horizontal="right" vertical="center"/>
    </xf>
    <xf numFmtId="4" fontId="31" fillId="70" borderId="9" applyNumberFormat="0" applyProtection="0">
      <alignment horizontal="right" vertical="center"/>
    </xf>
    <xf numFmtId="0" fontId="4" fillId="0" borderId="0">
      <alignment/>
      <protection/>
    </xf>
    <xf numFmtId="4" fontId="12" fillId="2" borderId="9" applyNumberFormat="0" applyProtection="0">
      <alignment horizontal="left" vertical="center" indent="1"/>
    </xf>
    <xf numFmtId="4" fontId="12" fillId="2" borderId="9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0" fontId="12" fillId="2" borderId="9" applyNumberFormat="0" applyProtection="0">
      <alignment horizontal="left" vertical="top" indent="1"/>
    </xf>
    <xf numFmtId="0" fontId="12" fillId="2" borderId="9" applyNumberFormat="0" applyProtection="0">
      <alignment horizontal="left" vertical="top" indent="1"/>
    </xf>
    <xf numFmtId="0" fontId="4" fillId="0" borderId="0">
      <alignment/>
      <protection/>
    </xf>
    <xf numFmtId="4" fontId="32" fillId="72" borderId="0" applyNumberFormat="0" applyProtection="0">
      <alignment horizontal="left" vertical="center" indent="1"/>
    </xf>
    <xf numFmtId="4" fontId="32" fillId="72" borderId="0" applyNumberFormat="0" applyProtection="0">
      <alignment horizontal="left" vertical="center" indent="1"/>
    </xf>
    <xf numFmtId="0" fontId="4" fillId="0" borderId="0">
      <alignment/>
      <protection/>
    </xf>
    <xf numFmtId="0" fontId="36" fillId="73" borderId="12">
      <alignment/>
      <protection/>
    </xf>
    <xf numFmtId="4" fontId="33" fillId="70" borderId="9" applyNumberFormat="0" applyProtection="0">
      <alignment horizontal="right" vertical="center"/>
    </xf>
    <xf numFmtId="4" fontId="33" fillId="70" borderId="9" applyNumberFormat="0" applyProtection="0">
      <alignment horizontal="right" vertical="center"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53" fillId="74" borderId="0" applyNumberFormat="0" applyBorder="0" applyAlignment="0" applyProtection="0"/>
    <xf numFmtId="0" fontId="14" fillId="75" borderId="0" applyNumberFormat="0" applyBorder="0" applyAlignment="0" applyProtection="0"/>
    <xf numFmtId="0" fontId="53" fillId="76" borderId="0" applyNumberFormat="0" applyBorder="0" applyAlignment="0" applyProtection="0"/>
    <xf numFmtId="0" fontId="14" fillId="66" borderId="0" applyNumberFormat="0" applyBorder="0" applyAlignment="0" applyProtection="0"/>
    <xf numFmtId="0" fontId="53" fillId="77" borderId="0" applyNumberFormat="0" applyBorder="0" applyAlignment="0" applyProtection="0"/>
    <xf numFmtId="0" fontId="14" fillId="20" borderId="0" applyNumberFormat="0" applyBorder="0" applyAlignment="0" applyProtection="0"/>
    <xf numFmtId="0" fontId="53" fillId="78" borderId="0" applyNumberFormat="0" applyBorder="0" applyAlignment="0" applyProtection="0"/>
    <xf numFmtId="0" fontId="14" fillId="35" borderId="0" applyNumberFormat="0" applyBorder="0" applyAlignment="0" applyProtection="0"/>
    <xf numFmtId="0" fontId="53" fillId="79" borderId="0" applyNumberFormat="0" applyBorder="0" applyAlignment="0" applyProtection="0"/>
    <xf numFmtId="0" fontId="14" fillId="37" borderId="0" applyNumberFormat="0" applyBorder="0" applyAlignment="0" applyProtection="0"/>
    <xf numFmtId="0" fontId="53" fillId="80" borderId="0" applyNumberFormat="0" applyBorder="0" applyAlignment="0" applyProtection="0"/>
    <xf numFmtId="0" fontId="14" fillId="67" borderId="0" applyNumberFormat="0" applyBorder="0" applyAlignment="0" applyProtection="0"/>
    <xf numFmtId="0" fontId="54" fillId="81" borderId="15" applyNumberFormat="0" applyAlignment="0" applyProtection="0"/>
    <xf numFmtId="0" fontId="38" fillId="18" borderId="1" applyNumberFormat="0" applyAlignment="0" applyProtection="0"/>
    <xf numFmtId="0" fontId="55" fillId="82" borderId="16" applyNumberFormat="0" applyAlignment="0" applyProtection="0"/>
    <xf numFmtId="0" fontId="27" fillId="21" borderId="8" applyNumberFormat="0" applyAlignment="0" applyProtection="0"/>
    <xf numFmtId="0" fontId="56" fillId="82" borderId="15" applyNumberFormat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40" fillId="0" borderId="18" applyNumberFormat="0" applyFill="0" applyAlignment="0" applyProtection="0"/>
    <xf numFmtId="0" fontId="58" fillId="0" borderId="19" applyNumberFormat="0" applyFill="0" applyAlignment="0" applyProtection="0"/>
    <xf numFmtId="0" fontId="41" fillId="0" borderId="4" applyNumberFormat="0" applyFill="0" applyAlignment="0" applyProtection="0"/>
    <xf numFmtId="0" fontId="59" fillId="0" borderId="20" applyNumberFormat="0" applyFill="0" applyAlignment="0" applyProtection="0"/>
    <xf numFmtId="0" fontId="42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18" fillId="0" borderId="23" applyNumberFormat="0" applyFill="0" applyAlignment="0" applyProtection="0"/>
    <xf numFmtId="0" fontId="61" fillId="83" borderId="24" applyNumberFormat="0" applyAlignment="0" applyProtection="0"/>
    <xf numFmtId="0" fontId="17" fillId="84" borderId="2" applyNumberFormat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3" fillId="85" borderId="0" applyNumberFormat="0" applyBorder="0" applyAlignment="0" applyProtection="0"/>
    <xf numFmtId="0" fontId="26" fillId="65" borderId="0" applyNumberFormat="0" applyBorder="0" applyAlignment="0" applyProtection="0"/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36" fillId="86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36" fillId="86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5" fillId="87" borderId="0" applyNumberFormat="0" applyBorder="0" applyAlignment="0" applyProtection="0"/>
    <xf numFmtId="0" fontId="44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88" borderId="25" applyNumberFormat="0" applyFont="0" applyAlignment="0" applyProtection="0"/>
    <xf numFmtId="0" fontId="4" fillId="4" borderId="7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26" applyNumberFormat="0" applyFill="0" applyAlignment="0" applyProtection="0"/>
    <xf numFmtId="0" fontId="46" fillId="0" borderId="27" applyNumberFormat="0" applyFill="0" applyAlignment="0" applyProtection="0"/>
    <xf numFmtId="0" fontId="47" fillId="0" borderId="0">
      <alignment/>
      <protection/>
    </xf>
    <xf numFmtId="0" fontId="6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9" fillId="89" borderId="0" applyNumberFormat="0" applyBorder="0" applyAlignment="0" applyProtection="0"/>
    <xf numFmtId="0" fontId="20" fillId="1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287" applyFont="1" applyFill="1" applyBorder="1" applyAlignment="1">
      <alignment horizontal="center"/>
      <protection/>
    </xf>
    <xf numFmtId="0" fontId="3" fillId="0" borderId="0" xfId="287" applyFont="1" applyFill="1" applyBorder="1" applyAlignment="1">
      <alignment horizontal="right"/>
      <protection/>
    </xf>
    <xf numFmtId="0" fontId="7" fillId="0" borderId="0" xfId="287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0" borderId="12" xfId="287" applyFont="1" applyFill="1" applyBorder="1" applyAlignment="1">
      <alignment horizontal="center" vertical="center" wrapText="1"/>
      <protection/>
    </xf>
    <xf numFmtId="0" fontId="2" fillId="0" borderId="12" xfId="287" applyFont="1" applyFill="1" applyBorder="1" applyAlignment="1">
      <alignment horizontal="center" vertical="center"/>
      <protection/>
    </xf>
    <xf numFmtId="49" fontId="9" fillId="0" borderId="12" xfId="287" applyNumberFormat="1" applyFont="1" applyFill="1" applyBorder="1" applyAlignment="1">
      <alignment horizontal="center" vertical="center"/>
      <protection/>
    </xf>
    <xf numFmtId="49" fontId="9" fillId="0" borderId="28" xfId="287" applyNumberFormat="1" applyFont="1" applyFill="1" applyBorder="1" applyAlignment="1">
      <alignment horizontal="center" vertical="center"/>
      <protection/>
    </xf>
    <xf numFmtId="0" fontId="9" fillId="0" borderId="12" xfId="287" applyFont="1" applyFill="1" applyBorder="1" applyAlignment="1">
      <alignment horizontal="center" vertical="center" wrapText="1"/>
      <protection/>
    </xf>
    <xf numFmtId="0" fontId="9" fillId="0" borderId="12" xfId="287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0" fillId="0" borderId="12" xfId="288" applyFont="1" applyBorder="1" applyAlignment="1">
      <alignment horizontal="right" vertical="top"/>
      <protection/>
    </xf>
    <xf numFmtId="0" fontId="10" fillId="0" borderId="28" xfId="288" applyFont="1" applyBorder="1" applyAlignment="1">
      <alignment horizontal="left" vertical="top"/>
      <protection/>
    </xf>
    <xf numFmtId="0" fontId="10" fillId="0" borderId="12" xfId="177" applyFont="1" applyFill="1" applyBorder="1" applyAlignment="1">
      <alignment horizontal="left" vertical="top" wrapText="1"/>
    </xf>
    <xf numFmtId="172" fontId="11" fillId="0" borderId="12" xfId="177" applyNumberFormat="1" applyFont="1" applyFill="1" applyBorder="1" applyAlignment="1">
      <alignment horizontal="right" wrapText="1"/>
    </xf>
    <xf numFmtId="172" fontId="11" fillId="0" borderId="12" xfId="215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9" fillId="0" borderId="12" xfId="288" applyFont="1" applyBorder="1" applyAlignment="1">
      <alignment horizontal="right" vertical="top"/>
      <protection/>
    </xf>
    <xf numFmtId="0" fontId="9" fillId="0" borderId="28" xfId="288" applyFont="1" applyBorder="1" applyAlignment="1">
      <alignment horizontal="left" vertical="top"/>
      <protection/>
    </xf>
    <xf numFmtId="0" fontId="9" fillId="0" borderId="12" xfId="183" applyFont="1" applyFill="1" applyBorder="1" applyAlignment="1">
      <alignment horizontal="left" vertical="top" wrapText="1"/>
    </xf>
    <xf numFmtId="172" fontId="3" fillId="0" borderId="12" xfId="183" applyNumberFormat="1" applyFont="1" applyFill="1" applyBorder="1" applyAlignment="1">
      <alignment horizontal="right" wrapText="1"/>
    </xf>
    <xf numFmtId="172" fontId="3" fillId="0" borderId="12" xfId="215" applyNumberFormat="1" applyFont="1" applyFill="1" applyBorder="1" applyAlignment="1">
      <alignment horizontal="right"/>
    </xf>
    <xf numFmtId="0" fontId="2" fillId="0" borderId="12" xfId="288" applyFont="1" applyBorder="1" applyAlignment="1">
      <alignment horizontal="right" vertical="top"/>
      <protection/>
    </xf>
    <xf numFmtId="0" fontId="2" fillId="0" borderId="28" xfId="288" applyFont="1" applyBorder="1" applyAlignment="1">
      <alignment horizontal="left" vertical="top"/>
      <protection/>
    </xf>
    <xf numFmtId="0" fontId="2" fillId="0" borderId="12" xfId="188" applyFont="1" applyFill="1" applyBorder="1" applyAlignment="1">
      <alignment horizontal="left" vertical="top" wrapText="1"/>
    </xf>
    <xf numFmtId="172" fontId="3" fillId="0" borderId="12" xfId="188" applyNumberFormat="1" applyFont="1" applyFill="1" applyBorder="1" applyAlignment="1">
      <alignment horizontal="right" wrapText="1"/>
    </xf>
    <xf numFmtId="172" fontId="2" fillId="0" borderId="0" xfId="0" applyNumberFormat="1" applyFont="1" applyAlignment="1">
      <alignment/>
    </xf>
    <xf numFmtId="0" fontId="9" fillId="0" borderId="12" xfId="188" applyFont="1" applyFill="1" applyBorder="1" applyAlignment="1">
      <alignment horizontal="left" vertical="top" wrapText="1"/>
    </xf>
    <xf numFmtId="0" fontId="2" fillId="0" borderId="12" xfId="183" applyFont="1" applyFill="1" applyBorder="1" applyAlignment="1">
      <alignment horizontal="left" vertical="top" wrapText="1"/>
    </xf>
    <xf numFmtId="172" fontId="9" fillId="0" borderId="12" xfId="183" applyNumberFormat="1" applyFont="1" applyFill="1" applyBorder="1" applyAlignment="1">
      <alignment horizontal="right" wrapText="1"/>
    </xf>
    <xf numFmtId="174" fontId="7" fillId="0" borderId="12" xfId="288" applyNumberFormat="1" applyFont="1" applyBorder="1" applyAlignment="1">
      <alignment vertical="top"/>
      <protection/>
    </xf>
    <xf numFmtId="0" fontId="10" fillId="0" borderId="12" xfId="288" applyFont="1" applyFill="1" applyBorder="1" applyAlignment="1">
      <alignment horizontal="left" vertical="top" wrapText="1"/>
      <protection/>
    </xf>
    <xf numFmtId="172" fontId="11" fillId="0" borderId="12" xfId="188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49" fontId="7" fillId="0" borderId="12" xfId="287" applyNumberFormat="1" applyFont="1" applyFill="1" applyBorder="1" applyAlignment="1">
      <alignment horizontal="center" vertical="center"/>
      <protection/>
    </xf>
    <xf numFmtId="0" fontId="10" fillId="0" borderId="12" xfId="177" applyFont="1" applyFill="1" applyBorder="1" applyAlignment="1">
      <alignment horizontal="left" vertical="center"/>
    </xf>
    <xf numFmtId="172" fontId="11" fillId="0" borderId="12" xfId="287" applyNumberFormat="1" applyFont="1" applyFill="1" applyBorder="1" applyAlignment="1">
      <alignment horizontal="right" wrapText="1"/>
      <protection/>
    </xf>
    <xf numFmtId="175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2" xfId="288" applyFont="1" applyFill="1" applyBorder="1" applyAlignment="1">
      <alignment horizontal="left" vertical="top"/>
      <protection/>
    </xf>
    <xf numFmtId="0" fontId="7" fillId="0" borderId="12" xfId="177" applyFont="1" applyFill="1" applyBorder="1" applyAlignment="1">
      <alignment horizontal="left" vertical="center"/>
    </xf>
    <xf numFmtId="172" fontId="11" fillId="0" borderId="12" xfId="0" applyNumberFormat="1" applyFont="1" applyBorder="1" applyAlignment="1">
      <alignment/>
    </xf>
    <xf numFmtId="0" fontId="2" fillId="90" borderId="12" xfId="287" applyFont="1" applyFill="1" applyBorder="1" applyAlignment="1">
      <alignment horizontal="center" vertical="center" wrapText="1"/>
      <protection/>
    </xf>
    <xf numFmtId="0" fontId="9" fillId="90" borderId="12" xfId="287" applyFont="1" applyFill="1" applyBorder="1" applyAlignment="1">
      <alignment horizontal="center" vertical="center" wrapText="1"/>
      <protection/>
    </xf>
    <xf numFmtId="172" fontId="70" fillId="0" borderId="12" xfId="287" applyNumberFormat="1" applyFont="1" applyFill="1" applyBorder="1" applyAlignment="1">
      <alignment horizontal="center" vertical="center" wrapText="1"/>
      <protection/>
    </xf>
    <xf numFmtId="172" fontId="71" fillId="0" borderId="12" xfId="183" applyNumberFormat="1" applyFont="1" applyFill="1" applyBorder="1" applyAlignment="1">
      <alignment horizontal="right" wrapText="1"/>
    </xf>
    <xf numFmtId="172" fontId="72" fillId="0" borderId="12" xfId="287" applyNumberFormat="1" applyFont="1" applyFill="1" applyBorder="1" applyAlignment="1">
      <alignment horizontal="center" vertical="center" wrapText="1"/>
      <protection/>
    </xf>
    <xf numFmtId="0" fontId="9" fillId="0" borderId="12" xfId="288" applyFont="1" applyFill="1" applyBorder="1" applyAlignment="1">
      <alignment horizontal="left" vertical="top" wrapText="1"/>
      <protection/>
    </xf>
    <xf numFmtId="0" fontId="7" fillId="0" borderId="12" xfId="183" applyFont="1" applyFill="1" applyBorder="1" applyAlignment="1">
      <alignment horizontal="left" vertical="top" wrapText="1"/>
    </xf>
    <xf numFmtId="172" fontId="11" fillId="0" borderId="12" xfId="183" applyNumberFormat="1" applyFont="1" applyFill="1" applyBorder="1" applyAlignment="1">
      <alignment horizontal="right" wrapText="1"/>
    </xf>
    <xf numFmtId="172" fontId="3" fillId="90" borderId="12" xfId="188" applyNumberFormat="1" applyFont="1" applyFill="1" applyBorder="1" applyAlignment="1">
      <alignment horizontal="right" wrapText="1"/>
    </xf>
    <xf numFmtId="172" fontId="3" fillId="90" borderId="12" xfId="183" applyNumberFormat="1" applyFont="1" applyFill="1" applyBorder="1" applyAlignment="1">
      <alignment horizontal="right" wrapText="1"/>
    </xf>
    <xf numFmtId="172" fontId="9" fillId="90" borderId="12" xfId="183" applyNumberFormat="1" applyFont="1" applyFill="1" applyBorder="1" applyAlignment="1">
      <alignment horizontal="right" wrapText="1"/>
    </xf>
    <xf numFmtId="172" fontId="3" fillId="0" borderId="12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0" borderId="0" xfId="287" applyFont="1" applyFill="1" applyBorder="1" applyAlignment="1">
      <alignment horizontal="center"/>
      <protection/>
    </xf>
    <xf numFmtId="49" fontId="2" fillId="0" borderId="29" xfId="287" applyNumberFormat="1" applyFont="1" applyFill="1" applyBorder="1" applyAlignment="1">
      <alignment horizontal="center" vertical="center"/>
      <protection/>
    </xf>
    <xf numFmtId="49" fontId="2" fillId="0" borderId="30" xfId="287" applyNumberFormat="1" applyFont="1" applyFill="1" applyBorder="1" applyAlignment="1">
      <alignment horizontal="center" vertical="center"/>
      <protection/>
    </xf>
    <xf numFmtId="49" fontId="2" fillId="0" borderId="31" xfId="287" applyNumberFormat="1" applyFont="1" applyFill="1" applyBorder="1" applyAlignment="1">
      <alignment horizontal="center" vertical="center"/>
      <protection/>
    </xf>
    <xf numFmtId="49" fontId="2" fillId="0" borderId="32" xfId="287" applyNumberFormat="1" applyFont="1" applyFill="1" applyBorder="1" applyAlignment="1">
      <alignment horizontal="center" vertical="center"/>
      <protection/>
    </xf>
    <xf numFmtId="0" fontId="2" fillId="0" borderId="12" xfId="287" applyFont="1" applyFill="1" applyBorder="1" applyAlignment="1">
      <alignment horizontal="center" vertical="center" wrapText="1"/>
      <protection/>
    </xf>
    <xf numFmtId="0" fontId="8" fillId="0" borderId="12" xfId="287" applyFont="1" applyFill="1" applyBorder="1" applyAlignment="1">
      <alignment horizontal="center"/>
      <protection/>
    </xf>
    <xf numFmtId="0" fontId="8" fillId="0" borderId="28" xfId="287" applyFont="1" applyFill="1" applyBorder="1" applyAlignment="1">
      <alignment horizontal="center"/>
      <protection/>
    </xf>
    <xf numFmtId="0" fontId="8" fillId="0" borderId="33" xfId="287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</cellXfs>
  <cellStyles count="3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Currency" xfId="257"/>
    <cellStyle name="Currency [0]" xfId="258"/>
    <cellStyle name="Заголовок 1" xfId="259"/>
    <cellStyle name="Заголовок 1 2" xfId="260"/>
    <cellStyle name="Заголовок 2" xfId="261"/>
    <cellStyle name="Заголовок 2 2" xfId="262"/>
    <cellStyle name="Заголовок 3" xfId="263"/>
    <cellStyle name="Заголовок 3 2" xfId="264"/>
    <cellStyle name="Заголовок 4" xfId="265"/>
    <cellStyle name="Заголовок 4 2" xfId="266"/>
    <cellStyle name="Итог" xfId="267"/>
    <cellStyle name="Итог 2" xfId="268"/>
    <cellStyle name="Контрольная ячейка" xfId="269"/>
    <cellStyle name="Контрольная ячейка 2" xfId="270"/>
    <cellStyle name="Название" xfId="271"/>
    <cellStyle name="Название 2" xfId="272"/>
    <cellStyle name="Нейтральный" xfId="273"/>
    <cellStyle name="Нейтральный 2" xfId="274"/>
    <cellStyle name="Обычный 10" xfId="275"/>
    <cellStyle name="Обычный 11" xfId="276"/>
    <cellStyle name="Обычный 12" xfId="277"/>
    <cellStyle name="Обычный 2" xfId="278"/>
    <cellStyle name="Обычный 2 2" xfId="279"/>
    <cellStyle name="Обычный 3" xfId="280"/>
    <cellStyle name="Обычный 4" xfId="281"/>
    <cellStyle name="Обычный 5" xfId="282"/>
    <cellStyle name="Обычный 6" xfId="283"/>
    <cellStyle name="Обычный 7" xfId="284"/>
    <cellStyle name="Обычный 8" xfId="285"/>
    <cellStyle name="Обычный 9" xfId="286"/>
    <cellStyle name="Обычный_доходы" xfId="287"/>
    <cellStyle name="Обычный_Прил" xfId="288"/>
    <cellStyle name="Плохой" xfId="289"/>
    <cellStyle name="Плохой 2" xfId="290"/>
    <cellStyle name="Пояснение" xfId="291"/>
    <cellStyle name="Пояснение 2" xfId="292"/>
    <cellStyle name="Примечание" xfId="293"/>
    <cellStyle name="Примечание 2" xfId="294"/>
    <cellStyle name="Percent" xfId="295"/>
    <cellStyle name="Процентный 2" xfId="296"/>
    <cellStyle name="Процентный 2 2" xfId="297"/>
    <cellStyle name="Процентный 3" xfId="298"/>
    <cellStyle name="Процентный 3 2" xfId="299"/>
    <cellStyle name="Процентный 3 3" xfId="300"/>
    <cellStyle name="Процентный 4" xfId="301"/>
    <cellStyle name="Процентный 5" xfId="302"/>
    <cellStyle name="Процентный 6" xfId="303"/>
    <cellStyle name="Связанная ячейка" xfId="304"/>
    <cellStyle name="Связанная ячейка 2" xfId="305"/>
    <cellStyle name="Стиль 1" xfId="306"/>
    <cellStyle name="Текст предупреждения" xfId="307"/>
    <cellStyle name="Текст предупреждения 2" xfId="308"/>
    <cellStyle name="Comma" xfId="309"/>
    <cellStyle name="Comma [0]" xfId="310"/>
    <cellStyle name="Финансовый 2" xfId="311"/>
    <cellStyle name="Финансовый 3" xfId="312"/>
    <cellStyle name="Финансовый 4" xfId="313"/>
    <cellStyle name="Хороший" xfId="314"/>
    <cellStyle name="Хороший 2" xfId="3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pane xSplit="3" ySplit="8" topLeftCell="D4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3" sqref="O3:P3"/>
    </sheetView>
  </sheetViews>
  <sheetFormatPr defaultColWidth="9.00390625" defaultRowHeight="12.75"/>
  <cols>
    <col min="1" max="1" width="3.625" style="1" hidden="1" customWidth="1"/>
    <col min="2" max="2" width="20.375" style="1" hidden="1" customWidth="1"/>
    <col min="3" max="3" width="45.875" style="1" customWidth="1"/>
    <col min="4" max="5" width="15.375" style="1" customWidth="1"/>
    <col min="6" max="6" width="14.625" style="1" customWidth="1"/>
    <col min="7" max="7" width="15.00390625" style="1" customWidth="1"/>
    <col min="8" max="9" width="14.125" style="1" customWidth="1"/>
    <col min="10" max="12" width="14.125" style="1" hidden="1" customWidth="1"/>
    <col min="13" max="13" width="14.00390625" style="1" customWidth="1"/>
    <col min="14" max="14" width="13.125" style="1" customWidth="1"/>
    <col min="15" max="15" width="12.75390625" style="1" customWidth="1"/>
    <col min="16" max="16" width="13.125" style="1" customWidth="1"/>
    <col min="17" max="17" width="10.00390625" style="1" bestFit="1" customWidth="1"/>
    <col min="18" max="16384" width="9.125" style="1" customWidth="1"/>
  </cols>
  <sheetData>
    <row r="1" spans="15:16" ht="15">
      <c r="O1" s="58" t="s">
        <v>0</v>
      </c>
      <c r="P1" s="59"/>
    </row>
    <row r="2" spans="15:16" ht="12.75">
      <c r="O2" s="60" t="s">
        <v>81</v>
      </c>
      <c r="P2" s="59"/>
    </row>
    <row r="3" spans="15:16" ht="12.75">
      <c r="O3" s="60" t="s">
        <v>94</v>
      </c>
      <c r="P3" s="70"/>
    </row>
    <row r="4" spans="1:16" ht="15.75" customHeight="1">
      <c r="A4" s="61" t="s">
        <v>93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  <c r="O5" s="4"/>
      <c r="P5" s="3" t="s">
        <v>82</v>
      </c>
    </row>
    <row r="6" spans="1:16" s="5" customFormat="1" ht="13.5">
      <c r="A6" s="62" t="s">
        <v>1</v>
      </c>
      <c r="B6" s="63"/>
      <c r="C6" s="66" t="s">
        <v>2</v>
      </c>
      <c r="D6" s="67" t="s">
        <v>83</v>
      </c>
      <c r="E6" s="67"/>
      <c r="F6" s="67"/>
      <c r="G6" s="67" t="s">
        <v>3</v>
      </c>
      <c r="H6" s="67"/>
      <c r="I6" s="67"/>
      <c r="J6" s="68" t="s">
        <v>54</v>
      </c>
      <c r="K6" s="69"/>
      <c r="L6" s="69"/>
      <c r="M6" s="67" t="s">
        <v>4</v>
      </c>
      <c r="N6" s="67"/>
      <c r="O6" s="67"/>
      <c r="P6" s="67"/>
    </row>
    <row r="7" spans="1:16" ht="42" customHeight="1">
      <c r="A7" s="64"/>
      <c r="B7" s="65"/>
      <c r="C7" s="66"/>
      <c r="D7" s="6" t="s">
        <v>5</v>
      </c>
      <c r="E7" s="46" t="s">
        <v>78</v>
      </c>
      <c r="F7" s="6" t="s">
        <v>6</v>
      </c>
      <c r="G7" s="6" t="s">
        <v>46</v>
      </c>
      <c r="H7" s="7" t="s">
        <v>73</v>
      </c>
      <c r="I7" s="7" t="s">
        <v>84</v>
      </c>
      <c r="J7" s="6" t="s">
        <v>47</v>
      </c>
      <c r="K7" s="6" t="s">
        <v>53</v>
      </c>
      <c r="L7" s="6" t="s">
        <v>48</v>
      </c>
      <c r="M7" s="6" t="s">
        <v>85</v>
      </c>
      <c r="N7" s="6" t="s">
        <v>86</v>
      </c>
      <c r="O7" s="6" t="s">
        <v>87</v>
      </c>
      <c r="P7" s="6" t="s">
        <v>92</v>
      </c>
    </row>
    <row r="8" spans="1:16" s="12" customFormat="1" ht="12">
      <c r="A8" s="8" t="s">
        <v>7</v>
      </c>
      <c r="B8" s="9" t="s">
        <v>8</v>
      </c>
      <c r="C8" s="10">
        <v>1</v>
      </c>
      <c r="D8" s="10">
        <v>2</v>
      </c>
      <c r="E8" s="47">
        <v>3</v>
      </c>
      <c r="F8" s="10">
        <v>4</v>
      </c>
      <c r="G8" s="10">
        <v>5</v>
      </c>
      <c r="H8" s="11">
        <v>6</v>
      </c>
      <c r="I8" s="11">
        <v>7</v>
      </c>
      <c r="J8" s="11"/>
      <c r="K8" s="11"/>
      <c r="L8" s="11"/>
      <c r="M8" s="11">
        <v>8</v>
      </c>
      <c r="N8" s="11">
        <v>9</v>
      </c>
      <c r="O8" s="11">
        <v>10</v>
      </c>
      <c r="P8" s="11">
        <v>11</v>
      </c>
    </row>
    <row r="9" spans="1:16" s="18" customFormat="1" ht="14.25">
      <c r="A9" s="13" t="s">
        <v>9</v>
      </c>
      <c r="B9" s="14" t="s">
        <v>10</v>
      </c>
      <c r="C9" s="15" t="s">
        <v>11</v>
      </c>
      <c r="D9" s="16">
        <f aca="true" t="shared" si="0" ref="D9:I9">D10+D24</f>
        <v>328695.6</v>
      </c>
      <c r="E9" s="16">
        <f t="shared" si="0"/>
        <v>362430.8</v>
      </c>
      <c r="F9" s="16">
        <f t="shared" si="0"/>
        <v>399059</v>
      </c>
      <c r="G9" s="16">
        <f t="shared" si="0"/>
        <v>394738.3</v>
      </c>
      <c r="H9" s="16">
        <f t="shared" si="0"/>
        <v>392837.6</v>
      </c>
      <c r="I9" s="16">
        <f t="shared" si="0"/>
        <v>417790</v>
      </c>
      <c r="J9" s="48">
        <f aca="true" t="shared" si="1" ref="J9:J53">G9-D9</f>
        <v>66042.70000000001</v>
      </c>
      <c r="K9" s="48">
        <f aca="true" t="shared" si="2" ref="K9:K53">G9-E9</f>
        <v>32307.5</v>
      </c>
      <c r="L9" s="48">
        <f aca="true" t="shared" si="3" ref="L9:L53">G9-F9</f>
        <v>-4320.700000000012</v>
      </c>
      <c r="M9" s="17">
        <f aca="true" t="shared" si="4" ref="M9:M53">G9/D9*100</f>
        <v>120.09235900936916</v>
      </c>
      <c r="N9" s="17">
        <f aca="true" t="shared" si="5" ref="N9:P25">G9/F9*100</f>
        <v>98.91727789625094</v>
      </c>
      <c r="O9" s="17">
        <f t="shared" si="5"/>
        <v>99.51849111170615</v>
      </c>
      <c r="P9" s="17">
        <f t="shared" si="5"/>
        <v>106.35183597496778</v>
      </c>
    </row>
    <row r="10" spans="1:16" s="18" customFormat="1" ht="14.25">
      <c r="A10" s="13"/>
      <c r="B10" s="14"/>
      <c r="C10" s="15" t="s">
        <v>79</v>
      </c>
      <c r="D10" s="16">
        <f aca="true" t="shared" si="6" ref="D10:I10">D11+D13+D15+D18+D21</f>
        <v>275712.1</v>
      </c>
      <c r="E10" s="16">
        <f t="shared" si="6"/>
        <v>297608.6</v>
      </c>
      <c r="F10" s="16">
        <f t="shared" si="6"/>
        <v>329693.1</v>
      </c>
      <c r="G10" s="16">
        <f t="shared" si="6"/>
        <v>329704.6</v>
      </c>
      <c r="H10" s="16">
        <f t="shared" si="6"/>
        <v>327545.3</v>
      </c>
      <c r="I10" s="16">
        <f t="shared" si="6"/>
        <v>349284.7</v>
      </c>
      <c r="J10" s="48"/>
      <c r="K10" s="48"/>
      <c r="L10" s="48"/>
      <c r="M10" s="17">
        <f t="shared" si="4"/>
        <v>119.58292726362028</v>
      </c>
      <c r="N10" s="17">
        <f t="shared" si="5"/>
        <v>100.00348809241079</v>
      </c>
      <c r="O10" s="17">
        <f t="shared" si="5"/>
        <v>99.34508041440733</v>
      </c>
      <c r="P10" s="17">
        <f t="shared" si="5"/>
        <v>106.63706668970674</v>
      </c>
    </row>
    <row r="11" spans="1:16" s="12" customFormat="1" ht="15">
      <c r="A11" s="19" t="s">
        <v>9</v>
      </c>
      <c r="B11" s="20" t="s">
        <v>12</v>
      </c>
      <c r="C11" s="21" t="s">
        <v>13</v>
      </c>
      <c r="D11" s="22">
        <f aca="true" t="shared" si="7" ref="D11:I11">D12</f>
        <v>207128.1</v>
      </c>
      <c r="E11" s="22">
        <f t="shared" si="7"/>
        <v>229024.6</v>
      </c>
      <c r="F11" s="22">
        <f t="shared" si="7"/>
        <v>262316.1</v>
      </c>
      <c r="G11" s="22">
        <f t="shared" si="7"/>
        <v>261419.1</v>
      </c>
      <c r="H11" s="22">
        <f t="shared" si="7"/>
        <v>259260</v>
      </c>
      <c r="I11" s="22">
        <f t="shared" si="7"/>
        <v>280999.2</v>
      </c>
      <c r="J11" s="50">
        <f t="shared" si="1"/>
        <v>54291</v>
      </c>
      <c r="K11" s="50">
        <f t="shared" si="2"/>
        <v>32394.5</v>
      </c>
      <c r="L11" s="50">
        <f t="shared" si="3"/>
        <v>-896.9999999999709</v>
      </c>
      <c r="M11" s="23">
        <f t="shared" si="4"/>
        <v>126.21131560613938</v>
      </c>
      <c r="N11" s="23">
        <f t="shared" si="5"/>
        <v>99.65804615118937</v>
      </c>
      <c r="O11" s="23">
        <f t="shared" si="5"/>
        <v>99.174084831598</v>
      </c>
      <c r="P11" s="23">
        <f t="shared" si="5"/>
        <v>108.38509604258273</v>
      </c>
    </row>
    <row r="12" spans="1:17" ht="15">
      <c r="A12" s="24" t="s">
        <v>9</v>
      </c>
      <c r="B12" s="25" t="s">
        <v>14</v>
      </c>
      <c r="C12" s="26" t="s">
        <v>15</v>
      </c>
      <c r="D12" s="27">
        <v>207128.1</v>
      </c>
      <c r="E12" s="54">
        <v>229024.6</v>
      </c>
      <c r="F12" s="27">
        <v>262316.1</v>
      </c>
      <c r="G12" s="27">
        <v>261419.1</v>
      </c>
      <c r="H12" s="23">
        <v>259260</v>
      </c>
      <c r="I12" s="23">
        <v>280999.2</v>
      </c>
      <c r="J12" s="50">
        <f t="shared" si="1"/>
        <v>54291</v>
      </c>
      <c r="K12" s="50">
        <f t="shared" si="2"/>
        <v>32394.5</v>
      </c>
      <c r="L12" s="50">
        <f t="shared" si="3"/>
        <v>-896.9999999999709</v>
      </c>
      <c r="M12" s="23">
        <f t="shared" si="4"/>
        <v>126.21131560613938</v>
      </c>
      <c r="N12" s="23">
        <f t="shared" si="5"/>
        <v>99.65804615118937</v>
      </c>
      <c r="O12" s="23">
        <f t="shared" si="5"/>
        <v>99.174084831598</v>
      </c>
      <c r="P12" s="23">
        <f t="shared" si="5"/>
        <v>108.38509604258273</v>
      </c>
      <c r="Q12" s="28"/>
    </row>
    <row r="13" spans="1:16" s="12" customFormat="1" ht="36">
      <c r="A13" s="19" t="s">
        <v>9</v>
      </c>
      <c r="B13" s="20" t="s">
        <v>16</v>
      </c>
      <c r="C13" s="29" t="s">
        <v>17</v>
      </c>
      <c r="D13" s="27">
        <f aca="true" t="shared" si="8" ref="D13:I13">D14</f>
        <v>6247.4</v>
      </c>
      <c r="E13" s="27">
        <f t="shared" si="8"/>
        <v>6247.4</v>
      </c>
      <c r="F13" s="27">
        <f t="shared" si="8"/>
        <v>6335</v>
      </c>
      <c r="G13" s="27">
        <f t="shared" si="8"/>
        <v>5894.7</v>
      </c>
      <c r="H13" s="27">
        <f t="shared" si="8"/>
        <v>5894.7</v>
      </c>
      <c r="I13" s="27">
        <f t="shared" si="8"/>
        <v>5894.7</v>
      </c>
      <c r="J13" s="50">
        <f t="shared" si="1"/>
        <v>-352.6999999999998</v>
      </c>
      <c r="K13" s="50">
        <f t="shared" si="2"/>
        <v>-352.6999999999998</v>
      </c>
      <c r="L13" s="50">
        <f t="shared" si="3"/>
        <v>-440.3000000000002</v>
      </c>
      <c r="M13" s="23">
        <f t="shared" si="4"/>
        <v>94.35445145180395</v>
      </c>
      <c r="N13" s="23">
        <f t="shared" si="5"/>
        <v>93.04972375690608</v>
      </c>
      <c r="O13" s="23">
        <f t="shared" si="5"/>
        <v>100</v>
      </c>
      <c r="P13" s="23">
        <f t="shared" si="5"/>
        <v>100</v>
      </c>
    </row>
    <row r="14" spans="1:16" ht="25.5">
      <c r="A14" s="24" t="s">
        <v>9</v>
      </c>
      <c r="B14" s="25" t="s">
        <v>18</v>
      </c>
      <c r="C14" s="30" t="s">
        <v>19</v>
      </c>
      <c r="D14" s="22">
        <v>6247.4</v>
      </c>
      <c r="E14" s="55">
        <v>6247.4</v>
      </c>
      <c r="F14" s="22">
        <v>6335</v>
      </c>
      <c r="G14" s="22">
        <v>5894.7</v>
      </c>
      <c r="H14" s="23">
        <v>5894.7</v>
      </c>
      <c r="I14" s="23">
        <v>5894.7</v>
      </c>
      <c r="J14" s="50">
        <f t="shared" si="1"/>
        <v>-352.6999999999998</v>
      </c>
      <c r="K14" s="50">
        <f t="shared" si="2"/>
        <v>-352.6999999999998</v>
      </c>
      <c r="L14" s="50">
        <f t="shared" si="3"/>
        <v>-440.3000000000002</v>
      </c>
      <c r="M14" s="23">
        <f t="shared" si="4"/>
        <v>94.35445145180395</v>
      </c>
      <c r="N14" s="23">
        <f t="shared" si="5"/>
        <v>93.04972375690608</v>
      </c>
      <c r="O14" s="23">
        <f t="shared" si="5"/>
        <v>100</v>
      </c>
      <c r="P14" s="23">
        <f t="shared" si="5"/>
        <v>100</v>
      </c>
    </row>
    <row r="15" spans="1:16" s="12" customFormat="1" ht="15">
      <c r="A15" s="19" t="s">
        <v>9</v>
      </c>
      <c r="B15" s="20" t="s">
        <v>20</v>
      </c>
      <c r="C15" s="21" t="s">
        <v>21</v>
      </c>
      <c r="D15" s="22">
        <f aca="true" t="shared" si="9" ref="D15:I15">D16+D17</f>
        <v>23577</v>
      </c>
      <c r="E15" s="22">
        <f t="shared" si="9"/>
        <v>23577</v>
      </c>
      <c r="F15" s="22">
        <f t="shared" si="9"/>
        <v>23150.899999999998</v>
      </c>
      <c r="G15" s="22">
        <f t="shared" si="9"/>
        <v>24499.7</v>
      </c>
      <c r="H15" s="22">
        <f t="shared" si="9"/>
        <v>24499.7</v>
      </c>
      <c r="I15" s="22">
        <f t="shared" si="9"/>
        <v>24499.7</v>
      </c>
      <c r="J15" s="50">
        <f t="shared" si="1"/>
        <v>922.7000000000007</v>
      </c>
      <c r="K15" s="50">
        <f t="shared" si="2"/>
        <v>922.7000000000007</v>
      </c>
      <c r="L15" s="50">
        <f t="shared" si="3"/>
        <v>1348.800000000003</v>
      </c>
      <c r="M15" s="23">
        <f t="shared" si="4"/>
        <v>103.91355982525343</v>
      </c>
      <c r="N15" s="23">
        <f t="shared" si="5"/>
        <v>105.82612339045137</v>
      </c>
      <c r="O15" s="23">
        <f t="shared" si="5"/>
        <v>100</v>
      </c>
      <c r="P15" s="23">
        <f t="shared" si="5"/>
        <v>100</v>
      </c>
    </row>
    <row r="16" spans="1:16" ht="25.5">
      <c r="A16" s="24" t="s">
        <v>9</v>
      </c>
      <c r="B16" s="25" t="s">
        <v>22</v>
      </c>
      <c r="C16" s="30" t="s">
        <v>55</v>
      </c>
      <c r="D16" s="22">
        <v>23038</v>
      </c>
      <c r="E16" s="55">
        <v>23038</v>
      </c>
      <c r="F16" s="22">
        <v>22329.6</v>
      </c>
      <c r="G16" s="22">
        <v>23959.7</v>
      </c>
      <c r="H16" s="23">
        <v>23959.7</v>
      </c>
      <c r="I16" s="23">
        <v>23959.7</v>
      </c>
      <c r="J16" s="50">
        <f t="shared" si="1"/>
        <v>921.7000000000007</v>
      </c>
      <c r="K16" s="50">
        <f t="shared" si="2"/>
        <v>921.7000000000007</v>
      </c>
      <c r="L16" s="50">
        <f t="shared" si="3"/>
        <v>1630.1000000000022</v>
      </c>
      <c r="M16" s="23">
        <f t="shared" si="4"/>
        <v>104.00078131782273</v>
      </c>
      <c r="N16" s="23">
        <f t="shared" si="5"/>
        <v>107.30017555173403</v>
      </c>
      <c r="O16" s="23">
        <f t="shared" si="5"/>
        <v>100</v>
      </c>
      <c r="P16" s="23">
        <f t="shared" si="5"/>
        <v>100</v>
      </c>
    </row>
    <row r="17" spans="1:16" ht="25.5">
      <c r="A17" s="24"/>
      <c r="B17" s="25"/>
      <c r="C17" s="30" t="s">
        <v>56</v>
      </c>
      <c r="D17" s="22">
        <v>539</v>
      </c>
      <c r="E17" s="55">
        <v>539</v>
      </c>
      <c r="F17" s="22">
        <v>821.3</v>
      </c>
      <c r="G17" s="22">
        <v>540</v>
      </c>
      <c r="H17" s="23">
        <v>540</v>
      </c>
      <c r="I17" s="23">
        <v>540</v>
      </c>
      <c r="J17" s="50"/>
      <c r="K17" s="50">
        <f t="shared" si="2"/>
        <v>1</v>
      </c>
      <c r="L17" s="50">
        <f t="shared" si="3"/>
        <v>-281.29999999999995</v>
      </c>
      <c r="M17" s="23">
        <f t="shared" si="4"/>
        <v>100.18552875695732</v>
      </c>
      <c r="N17" s="23">
        <f t="shared" si="5"/>
        <v>65.74942164860587</v>
      </c>
      <c r="O17" s="23">
        <f t="shared" si="5"/>
        <v>100</v>
      </c>
      <c r="P17" s="23">
        <f t="shared" si="5"/>
        <v>100</v>
      </c>
    </row>
    <row r="18" spans="1:16" s="12" customFormat="1" ht="15">
      <c r="A18" s="19" t="s">
        <v>9</v>
      </c>
      <c r="B18" s="20" t="s">
        <v>23</v>
      </c>
      <c r="C18" s="21" t="s">
        <v>24</v>
      </c>
      <c r="D18" s="22">
        <f>D19+D20</f>
        <v>31100.5</v>
      </c>
      <c r="E18" s="22">
        <f aca="true" t="shared" si="10" ref="E18:L18">E19+E20</f>
        <v>31100.5</v>
      </c>
      <c r="F18" s="22">
        <f t="shared" si="10"/>
        <v>31450.300000000003</v>
      </c>
      <c r="G18" s="22">
        <f>G19+G20</f>
        <v>31450.300000000003</v>
      </c>
      <c r="H18" s="22">
        <f t="shared" si="10"/>
        <v>31450.100000000002</v>
      </c>
      <c r="I18" s="22">
        <f t="shared" si="10"/>
        <v>31450.300000000003</v>
      </c>
      <c r="J18" s="49">
        <f t="shared" si="10"/>
        <v>777.1000000000022</v>
      </c>
      <c r="K18" s="49">
        <f t="shared" si="10"/>
        <v>777.1000000000022</v>
      </c>
      <c r="L18" s="49">
        <f t="shared" si="10"/>
        <v>0</v>
      </c>
      <c r="M18" s="23">
        <f t="shared" si="4"/>
        <v>101.12474075979488</v>
      </c>
      <c r="N18" s="23">
        <f t="shared" si="5"/>
        <v>100</v>
      </c>
      <c r="O18" s="23">
        <f t="shared" si="5"/>
        <v>99.99936407601835</v>
      </c>
      <c r="P18" s="23">
        <f t="shared" si="5"/>
        <v>100.00063592802566</v>
      </c>
    </row>
    <row r="19" spans="1:16" s="12" customFormat="1" ht="15">
      <c r="A19" s="19"/>
      <c r="B19" s="20"/>
      <c r="C19" s="21" t="s">
        <v>57</v>
      </c>
      <c r="D19" s="22">
        <v>8339.2</v>
      </c>
      <c r="E19" s="55">
        <v>8339.2</v>
      </c>
      <c r="F19" s="22">
        <v>7911.9</v>
      </c>
      <c r="G19" s="22">
        <v>7911.9</v>
      </c>
      <c r="H19" s="23">
        <v>7911.7</v>
      </c>
      <c r="I19" s="23">
        <v>7911.9</v>
      </c>
      <c r="J19" s="50"/>
      <c r="K19" s="50"/>
      <c r="L19" s="50"/>
      <c r="M19" s="23">
        <f t="shared" si="4"/>
        <v>94.87600729086722</v>
      </c>
      <c r="N19" s="23">
        <f t="shared" si="5"/>
        <v>100</v>
      </c>
      <c r="O19" s="23">
        <f t="shared" si="5"/>
        <v>99.99747216218607</v>
      </c>
      <c r="P19" s="23">
        <f t="shared" si="5"/>
        <v>100.00252790171518</v>
      </c>
    </row>
    <row r="20" spans="1:16" ht="15">
      <c r="A20" s="24" t="s">
        <v>9</v>
      </c>
      <c r="B20" s="25" t="s">
        <v>25</v>
      </c>
      <c r="C20" s="30" t="s">
        <v>58</v>
      </c>
      <c r="D20" s="22">
        <v>22761.3</v>
      </c>
      <c r="E20" s="55">
        <v>22761.3</v>
      </c>
      <c r="F20" s="22">
        <v>23538.4</v>
      </c>
      <c r="G20" s="22">
        <v>23538.4</v>
      </c>
      <c r="H20" s="23">
        <v>23538.4</v>
      </c>
      <c r="I20" s="23">
        <v>23538.4</v>
      </c>
      <c r="J20" s="50">
        <f t="shared" si="1"/>
        <v>777.1000000000022</v>
      </c>
      <c r="K20" s="50">
        <f t="shared" si="2"/>
        <v>777.1000000000022</v>
      </c>
      <c r="L20" s="50">
        <f t="shared" si="3"/>
        <v>0</v>
      </c>
      <c r="M20" s="23">
        <f t="shared" si="4"/>
        <v>103.41412836700891</v>
      </c>
      <c r="N20" s="23">
        <f t="shared" si="5"/>
        <v>100</v>
      </c>
      <c r="O20" s="23">
        <f t="shared" si="5"/>
        <v>100</v>
      </c>
      <c r="P20" s="23">
        <f t="shared" si="5"/>
        <v>100</v>
      </c>
    </row>
    <row r="21" spans="1:16" s="12" customFormat="1" ht="15">
      <c r="A21" s="19" t="s">
        <v>9</v>
      </c>
      <c r="B21" s="20" t="s">
        <v>26</v>
      </c>
      <c r="C21" s="21" t="s">
        <v>27</v>
      </c>
      <c r="D21" s="22">
        <f aca="true" t="shared" si="11" ref="D21:I21">D22+D23</f>
        <v>7659.1</v>
      </c>
      <c r="E21" s="22">
        <f t="shared" si="11"/>
        <v>7659.1</v>
      </c>
      <c r="F21" s="22">
        <f t="shared" si="11"/>
        <v>6440.8</v>
      </c>
      <c r="G21" s="22">
        <f t="shared" si="11"/>
        <v>6440.8</v>
      </c>
      <c r="H21" s="22">
        <f t="shared" si="11"/>
        <v>6440.8</v>
      </c>
      <c r="I21" s="22">
        <f t="shared" si="11"/>
        <v>6440.8</v>
      </c>
      <c r="J21" s="50">
        <f t="shared" si="1"/>
        <v>-1218.3000000000002</v>
      </c>
      <c r="K21" s="50">
        <f t="shared" si="2"/>
        <v>-1218.3000000000002</v>
      </c>
      <c r="L21" s="50">
        <f t="shared" si="3"/>
        <v>0</v>
      </c>
      <c r="M21" s="23">
        <f t="shared" si="4"/>
        <v>84.0934313431082</v>
      </c>
      <c r="N21" s="23">
        <f t="shared" si="5"/>
        <v>100</v>
      </c>
      <c r="O21" s="23">
        <f t="shared" si="5"/>
        <v>100</v>
      </c>
      <c r="P21" s="23">
        <f>I21/H21*100</f>
        <v>100</v>
      </c>
    </row>
    <row r="22" spans="1:16" s="12" customFormat="1" ht="36">
      <c r="A22" s="19"/>
      <c r="B22" s="20"/>
      <c r="C22" s="21" t="s">
        <v>59</v>
      </c>
      <c r="D22" s="22">
        <v>7609.1</v>
      </c>
      <c r="E22" s="55">
        <v>7609.1</v>
      </c>
      <c r="F22" s="22">
        <v>6390.8</v>
      </c>
      <c r="G22" s="22">
        <v>6390.8</v>
      </c>
      <c r="H22" s="23">
        <v>6390.8</v>
      </c>
      <c r="I22" s="23">
        <v>6390.8</v>
      </c>
      <c r="J22" s="50"/>
      <c r="K22" s="50"/>
      <c r="L22" s="50"/>
      <c r="M22" s="23">
        <f t="shared" si="4"/>
        <v>83.98890801803104</v>
      </c>
      <c r="N22" s="23">
        <f t="shared" si="5"/>
        <v>100</v>
      </c>
      <c r="O22" s="23">
        <f t="shared" si="5"/>
        <v>100</v>
      </c>
      <c r="P22" s="23">
        <f>I22/H22*100</f>
        <v>100</v>
      </c>
    </row>
    <row r="23" spans="1:16" ht="25.5">
      <c r="A23" s="24" t="s">
        <v>9</v>
      </c>
      <c r="B23" s="25" t="s">
        <v>28</v>
      </c>
      <c r="C23" s="30" t="s">
        <v>60</v>
      </c>
      <c r="D23" s="22">
        <v>50</v>
      </c>
      <c r="E23" s="55">
        <v>50</v>
      </c>
      <c r="F23" s="22">
        <v>50</v>
      </c>
      <c r="G23" s="22">
        <v>50</v>
      </c>
      <c r="H23" s="23">
        <v>50</v>
      </c>
      <c r="I23" s="23">
        <v>50</v>
      </c>
      <c r="J23" s="50">
        <f t="shared" si="1"/>
        <v>0</v>
      </c>
      <c r="K23" s="50">
        <f t="shared" si="2"/>
        <v>0</v>
      </c>
      <c r="L23" s="50">
        <f t="shared" si="3"/>
        <v>0</v>
      </c>
      <c r="M23" s="23">
        <f t="shared" si="4"/>
        <v>100</v>
      </c>
      <c r="N23" s="23">
        <f t="shared" si="5"/>
        <v>100</v>
      </c>
      <c r="O23" s="23">
        <f t="shared" si="5"/>
        <v>100</v>
      </c>
      <c r="P23" s="23">
        <f aca="true" t="shared" si="12" ref="P23:P34">I23/H23*100</f>
        <v>100</v>
      </c>
    </row>
    <row r="24" spans="1:16" ht="14.25">
      <c r="A24" s="24"/>
      <c r="B24" s="25"/>
      <c r="C24" s="52" t="s">
        <v>80</v>
      </c>
      <c r="D24" s="53">
        <f aca="true" t="shared" si="13" ref="D24:I24">D25+D32+D34+D35+D43+D44</f>
        <v>52983.50000000001</v>
      </c>
      <c r="E24" s="53">
        <f t="shared" si="13"/>
        <v>64822.20000000001</v>
      </c>
      <c r="F24" s="53">
        <f t="shared" si="13"/>
        <v>69365.90000000001</v>
      </c>
      <c r="G24" s="53">
        <f t="shared" si="13"/>
        <v>65033.7</v>
      </c>
      <c r="H24" s="53">
        <f t="shared" si="13"/>
        <v>65292.299999999996</v>
      </c>
      <c r="I24" s="53">
        <f t="shared" si="13"/>
        <v>68505.3</v>
      </c>
      <c r="J24" s="48"/>
      <c r="K24" s="48"/>
      <c r="L24" s="48"/>
      <c r="M24" s="17">
        <f>G24/D24*100</f>
        <v>122.7433068785565</v>
      </c>
      <c r="N24" s="17">
        <f>H24/E24*100</f>
        <v>100.72521450984382</v>
      </c>
      <c r="O24" s="17">
        <f t="shared" si="5"/>
        <v>100.39763999280373</v>
      </c>
      <c r="P24" s="17">
        <f t="shared" si="12"/>
        <v>104.92094779935768</v>
      </c>
    </row>
    <row r="25" spans="1:16" s="12" customFormat="1" ht="36">
      <c r="A25" s="19" t="s">
        <v>9</v>
      </c>
      <c r="B25" s="20" t="s">
        <v>29</v>
      </c>
      <c r="C25" s="21" t="s">
        <v>30</v>
      </c>
      <c r="D25" s="22">
        <f aca="true" t="shared" si="14" ref="D25:I25">D26+D27+D28+D29+D30+D31</f>
        <v>45280.600000000006</v>
      </c>
      <c r="E25" s="22">
        <f t="shared" si="14"/>
        <v>45870.40000000001</v>
      </c>
      <c r="F25" s="22">
        <f t="shared" si="14"/>
        <v>45942.600000000006</v>
      </c>
      <c r="G25" s="22">
        <f t="shared" si="14"/>
        <v>45624.1</v>
      </c>
      <c r="H25" s="22">
        <f t="shared" si="14"/>
        <v>45624.1</v>
      </c>
      <c r="I25" s="22">
        <f t="shared" si="14"/>
        <v>48568.5</v>
      </c>
      <c r="J25" s="50">
        <f t="shared" si="1"/>
        <v>343.4999999999927</v>
      </c>
      <c r="K25" s="50">
        <f t="shared" si="2"/>
        <v>-246.3000000000102</v>
      </c>
      <c r="L25" s="50">
        <f t="shared" si="3"/>
        <v>-318.5000000000073</v>
      </c>
      <c r="M25" s="23">
        <f t="shared" si="4"/>
        <v>100.75860302204474</v>
      </c>
      <c r="N25" s="23">
        <f t="shared" si="5"/>
        <v>99.30674363227155</v>
      </c>
      <c r="O25" s="23">
        <f t="shared" si="5"/>
        <v>100</v>
      </c>
      <c r="P25" s="23">
        <f t="shared" si="12"/>
        <v>106.45360675607849</v>
      </c>
    </row>
    <row r="26" spans="1:16" ht="38.25">
      <c r="A26" s="24" t="s">
        <v>9</v>
      </c>
      <c r="B26" s="25" t="s">
        <v>31</v>
      </c>
      <c r="C26" s="26" t="s">
        <v>61</v>
      </c>
      <c r="D26" s="27">
        <v>18.8</v>
      </c>
      <c r="E26" s="54">
        <v>0</v>
      </c>
      <c r="F26" s="57">
        <v>0</v>
      </c>
      <c r="G26" s="27">
        <v>0</v>
      </c>
      <c r="H26" s="23">
        <v>0</v>
      </c>
      <c r="I26" s="23">
        <v>0</v>
      </c>
      <c r="J26" s="50">
        <f t="shared" si="1"/>
        <v>-18.8</v>
      </c>
      <c r="K26" s="50">
        <f t="shared" si="2"/>
        <v>0</v>
      </c>
      <c r="L26" s="50">
        <f t="shared" si="3"/>
        <v>0</v>
      </c>
      <c r="M26" s="23">
        <f>G26/D26*100</f>
        <v>0</v>
      </c>
      <c r="N26" s="23" t="s">
        <v>52</v>
      </c>
      <c r="O26" s="23" t="s">
        <v>52</v>
      </c>
      <c r="P26" s="23" t="s">
        <v>52</v>
      </c>
    </row>
    <row r="27" spans="1:16" ht="76.5">
      <c r="A27" s="24">
        <v>0</v>
      </c>
      <c r="B27" s="25" t="s">
        <v>32</v>
      </c>
      <c r="C27" s="26" t="s">
        <v>74</v>
      </c>
      <c r="D27" s="27">
        <v>28136.4</v>
      </c>
      <c r="E27" s="54">
        <v>28136.4</v>
      </c>
      <c r="F27" s="57">
        <v>28136.4</v>
      </c>
      <c r="G27" s="27">
        <v>26986</v>
      </c>
      <c r="H27" s="23">
        <v>26986</v>
      </c>
      <c r="I27" s="23">
        <v>26986</v>
      </c>
      <c r="J27" s="50">
        <f t="shared" si="1"/>
        <v>-1150.4000000000015</v>
      </c>
      <c r="K27" s="50">
        <f t="shared" si="2"/>
        <v>-1150.4000000000015</v>
      </c>
      <c r="L27" s="50">
        <f t="shared" si="3"/>
        <v>-1150.4000000000015</v>
      </c>
      <c r="M27" s="23">
        <f aca="true" t="shared" si="15" ref="M27:M33">G27/D27*100</f>
        <v>95.91134615658008</v>
      </c>
      <c r="N27" s="23">
        <f aca="true" t="shared" si="16" ref="N27:P46">G27/F27*100</f>
        <v>95.91134615658008</v>
      </c>
      <c r="O27" s="23">
        <f t="shared" si="16"/>
        <v>100</v>
      </c>
      <c r="P27" s="23">
        <f t="shared" si="12"/>
        <v>100</v>
      </c>
    </row>
    <row r="28" spans="1:16" ht="76.5">
      <c r="A28" s="24"/>
      <c r="B28" s="25"/>
      <c r="C28" s="26" t="s">
        <v>75</v>
      </c>
      <c r="D28" s="27">
        <v>11673.2</v>
      </c>
      <c r="E28" s="54">
        <v>11673.2</v>
      </c>
      <c r="F28" s="57">
        <v>11673.2</v>
      </c>
      <c r="G28" s="27">
        <v>14028.6</v>
      </c>
      <c r="H28" s="23">
        <v>14028.6</v>
      </c>
      <c r="I28" s="23">
        <v>16973</v>
      </c>
      <c r="J28" s="50">
        <f t="shared" si="1"/>
        <v>2355.3999999999996</v>
      </c>
      <c r="K28" s="50">
        <f t="shared" si="2"/>
        <v>2355.3999999999996</v>
      </c>
      <c r="L28" s="50">
        <f t="shared" si="3"/>
        <v>2355.3999999999996</v>
      </c>
      <c r="M28" s="23">
        <f t="shared" si="15"/>
        <v>120.1778432649145</v>
      </c>
      <c r="N28" s="23">
        <f t="shared" si="16"/>
        <v>120.1778432649145</v>
      </c>
      <c r="O28" s="23">
        <f t="shared" si="16"/>
        <v>100</v>
      </c>
      <c r="P28" s="23">
        <f t="shared" si="12"/>
        <v>120.98855195814264</v>
      </c>
    </row>
    <row r="29" spans="1:16" ht="76.5">
      <c r="A29" s="24"/>
      <c r="B29" s="25"/>
      <c r="C29" s="26" t="s">
        <v>65</v>
      </c>
      <c r="D29" s="27">
        <v>5446.4</v>
      </c>
      <c r="E29" s="54">
        <v>6046.4</v>
      </c>
      <c r="F29" s="57">
        <v>6046.4</v>
      </c>
      <c r="G29" s="27">
        <v>4500</v>
      </c>
      <c r="H29" s="23">
        <v>4500</v>
      </c>
      <c r="I29" s="23">
        <v>4500</v>
      </c>
      <c r="J29" s="50">
        <f t="shared" si="1"/>
        <v>-946.3999999999996</v>
      </c>
      <c r="K29" s="50"/>
      <c r="L29" s="50"/>
      <c r="M29" s="23">
        <f t="shared" si="15"/>
        <v>82.62338425381904</v>
      </c>
      <c r="N29" s="23">
        <f t="shared" si="16"/>
        <v>74.42445091293993</v>
      </c>
      <c r="O29" s="23">
        <f t="shared" si="16"/>
        <v>100</v>
      </c>
      <c r="P29" s="23">
        <f t="shared" si="12"/>
        <v>100</v>
      </c>
    </row>
    <row r="30" spans="1:16" ht="114.75">
      <c r="A30" s="24"/>
      <c r="B30" s="25"/>
      <c r="C30" s="26" t="s">
        <v>88</v>
      </c>
      <c r="D30" s="27">
        <v>0</v>
      </c>
      <c r="E30" s="54">
        <v>8.6</v>
      </c>
      <c r="F30" s="57">
        <v>8.6</v>
      </c>
      <c r="G30" s="27">
        <v>1.5</v>
      </c>
      <c r="H30" s="23">
        <v>1.5</v>
      </c>
      <c r="I30" s="23">
        <v>1.5</v>
      </c>
      <c r="J30" s="50">
        <f t="shared" si="1"/>
        <v>1.5</v>
      </c>
      <c r="K30" s="50"/>
      <c r="L30" s="50"/>
      <c r="M30" s="23" t="s">
        <v>52</v>
      </c>
      <c r="N30" s="23">
        <f t="shared" si="16"/>
        <v>17.441860465116278</v>
      </c>
      <c r="O30" s="23">
        <f t="shared" si="16"/>
        <v>100</v>
      </c>
      <c r="P30" s="23">
        <f t="shared" si="12"/>
        <v>100</v>
      </c>
    </row>
    <row r="31" spans="1:16" ht="78" customHeight="1">
      <c r="A31" s="24"/>
      <c r="B31" s="25"/>
      <c r="C31" s="26" t="s">
        <v>66</v>
      </c>
      <c r="D31" s="27">
        <v>5.8</v>
      </c>
      <c r="E31" s="54">
        <v>5.8</v>
      </c>
      <c r="F31" s="57">
        <v>78</v>
      </c>
      <c r="G31" s="27">
        <v>108</v>
      </c>
      <c r="H31" s="23">
        <v>108</v>
      </c>
      <c r="I31" s="23">
        <v>108</v>
      </c>
      <c r="J31" s="50">
        <f t="shared" si="1"/>
        <v>102.2</v>
      </c>
      <c r="K31" s="50"/>
      <c r="L31" s="50"/>
      <c r="M31" s="23">
        <f t="shared" si="15"/>
        <v>1862.0689655172414</v>
      </c>
      <c r="N31" s="23">
        <f t="shared" si="16"/>
        <v>138.46153846153845</v>
      </c>
      <c r="O31" s="23">
        <f t="shared" si="16"/>
        <v>100</v>
      </c>
      <c r="P31" s="23">
        <f t="shared" si="12"/>
        <v>100</v>
      </c>
    </row>
    <row r="32" spans="1:16" ht="25.5">
      <c r="A32" s="24"/>
      <c r="B32" s="25"/>
      <c r="C32" s="30" t="s">
        <v>34</v>
      </c>
      <c r="D32" s="27">
        <f aca="true" t="shared" si="17" ref="D32:I32">D33</f>
        <v>1280</v>
      </c>
      <c r="E32" s="27">
        <f t="shared" si="17"/>
        <v>9010.3</v>
      </c>
      <c r="F32" s="27">
        <f t="shared" si="17"/>
        <v>10625.4</v>
      </c>
      <c r="G32" s="27">
        <f t="shared" si="17"/>
        <v>6645.9</v>
      </c>
      <c r="H32" s="27">
        <f t="shared" si="17"/>
        <v>6931.7</v>
      </c>
      <c r="I32" s="27">
        <f t="shared" si="17"/>
        <v>7229.8</v>
      </c>
      <c r="J32" s="50"/>
      <c r="K32" s="50"/>
      <c r="L32" s="50"/>
      <c r="M32" s="23">
        <f t="shared" si="15"/>
        <v>519.2109374999999</v>
      </c>
      <c r="N32" s="23">
        <f t="shared" si="16"/>
        <v>62.547292337229656</v>
      </c>
      <c r="O32" s="23">
        <f t="shared" si="16"/>
        <v>104.3003957327074</v>
      </c>
      <c r="P32" s="23">
        <f t="shared" si="12"/>
        <v>104.30053233694477</v>
      </c>
    </row>
    <row r="33" spans="1:16" ht="25.5">
      <c r="A33" s="24"/>
      <c r="B33" s="25"/>
      <c r="C33" s="26" t="s">
        <v>36</v>
      </c>
      <c r="D33" s="27">
        <v>1280</v>
      </c>
      <c r="E33" s="54">
        <v>9010.3</v>
      </c>
      <c r="F33" s="57">
        <v>10625.4</v>
      </c>
      <c r="G33" s="27">
        <v>6645.9</v>
      </c>
      <c r="H33" s="23">
        <v>6931.7</v>
      </c>
      <c r="I33" s="23">
        <v>7229.8</v>
      </c>
      <c r="J33" s="50"/>
      <c r="K33" s="50"/>
      <c r="L33" s="50"/>
      <c r="M33" s="23">
        <f t="shared" si="15"/>
        <v>519.2109374999999</v>
      </c>
      <c r="N33" s="23">
        <f t="shared" si="16"/>
        <v>62.547292337229656</v>
      </c>
      <c r="O33" s="23">
        <f t="shared" si="16"/>
        <v>104.3003957327074</v>
      </c>
      <c r="P33" s="23">
        <f t="shared" si="12"/>
        <v>104.30053233694477</v>
      </c>
    </row>
    <row r="34" spans="1:16" ht="25.5">
      <c r="A34" s="24"/>
      <c r="B34" s="25"/>
      <c r="C34" s="26" t="s">
        <v>69</v>
      </c>
      <c r="D34" s="27">
        <v>0</v>
      </c>
      <c r="E34" s="54">
        <v>345.2</v>
      </c>
      <c r="F34" s="57">
        <v>467.3</v>
      </c>
      <c r="G34" s="27">
        <v>2998</v>
      </c>
      <c r="H34" s="23">
        <v>2998</v>
      </c>
      <c r="I34" s="23">
        <v>2998</v>
      </c>
      <c r="J34" s="50"/>
      <c r="K34" s="50"/>
      <c r="L34" s="50"/>
      <c r="M34" s="23" t="s">
        <v>52</v>
      </c>
      <c r="N34" s="23">
        <f t="shared" si="16"/>
        <v>641.557885726514</v>
      </c>
      <c r="O34" s="23">
        <f t="shared" si="16"/>
        <v>100</v>
      </c>
      <c r="P34" s="23">
        <f t="shared" si="12"/>
        <v>100</v>
      </c>
    </row>
    <row r="35" spans="1:16" ht="25.5">
      <c r="A35" s="24" t="s">
        <v>9</v>
      </c>
      <c r="B35" s="25" t="s">
        <v>33</v>
      </c>
      <c r="C35" s="30" t="s">
        <v>40</v>
      </c>
      <c r="D35" s="22">
        <f aca="true" t="shared" si="18" ref="D35:I35">D36+D37+D38+D40+D39+D41+D42</f>
        <v>3118</v>
      </c>
      <c r="E35" s="22">
        <f t="shared" si="18"/>
        <v>6272.6</v>
      </c>
      <c r="F35" s="22">
        <f t="shared" si="18"/>
        <v>7356.8</v>
      </c>
      <c r="G35" s="22">
        <f t="shared" si="18"/>
        <v>5005</v>
      </c>
      <c r="H35" s="22">
        <f t="shared" si="18"/>
        <v>4981</v>
      </c>
      <c r="I35" s="22">
        <f t="shared" si="18"/>
        <v>4955</v>
      </c>
      <c r="J35" s="50">
        <f t="shared" si="1"/>
        <v>1887</v>
      </c>
      <c r="K35" s="50">
        <f t="shared" si="2"/>
        <v>-1267.6000000000004</v>
      </c>
      <c r="L35" s="50">
        <f t="shared" si="3"/>
        <v>-2351.8</v>
      </c>
      <c r="M35" s="23">
        <f t="shared" si="4"/>
        <v>160.51956382296345</v>
      </c>
      <c r="N35" s="23">
        <f t="shared" si="16"/>
        <v>68.03229665071771</v>
      </c>
      <c r="O35" s="23">
        <f t="shared" si="16"/>
        <v>99.52047952047953</v>
      </c>
      <c r="P35" s="23">
        <f>I36/H36*100</f>
        <v>72.91666666666666</v>
      </c>
    </row>
    <row r="36" spans="1:16" ht="15.75" customHeight="1">
      <c r="A36" s="24" t="s">
        <v>9</v>
      </c>
      <c r="B36" s="25" t="s">
        <v>35</v>
      </c>
      <c r="C36" s="26" t="s">
        <v>67</v>
      </c>
      <c r="D36" s="27">
        <v>156</v>
      </c>
      <c r="E36" s="54">
        <v>156</v>
      </c>
      <c r="F36" s="27">
        <v>156</v>
      </c>
      <c r="G36" s="27">
        <v>120</v>
      </c>
      <c r="H36" s="23">
        <v>96</v>
      </c>
      <c r="I36" s="23">
        <v>70</v>
      </c>
      <c r="J36" s="50">
        <f t="shared" si="1"/>
        <v>-36</v>
      </c>
      <c r="K36" s="50">
        <f t="shared" si="2"/>
        <v>-36</v>
      </c>
      <c r="L36" s="50">
        <f t="shared" si="3"/>
        <v>-36</v>
      </c>
      <c r="M36" s="23">
        <f t="shared" si="4"/>
        <v>76.92307692307693</v>
      </c>
      <c r="N36" s="23">
        <f t="shared" si="16"/>
        <v>76.92307692307693</v>
      </c>
      <c r="O36" s="23">
        <f t="shared" si="16"/>
        <v>80</v>
      </c>
      <c r="P36" s="23" t="s">
        <v>52</v>
      </c>
    </row>
    <row r="37" spans="1:16" ht="25.5">
      <c r="A37" s="24" t="s">
        <v>9</v>
      </c>
      <c r="B37" s="25" t="s">
        <v>37</v>
      </c>
      <c r="C37" s="26" t="s">
        <v>68</v>
      </c>
      <c r="D37" s="27">
        <v>1122</v>
      </c>
      <c r="E37" s="54">
        <v>1122</v>
      </c>
      <c r="F37" s="27">
        <v>1122</v>
      </c>
      <c r="G37" s="27">
        <v>0</v>
      </c>
      <c r="H37" s="23">
        <v>0</v>
      </c>
      <c r="I37" s="23">
        <v>0</v>
      </c>
      <c r="J37" s="50">
        <f t="shared" si="1"/>
        <v>-1122</v>
      </c>
      <c r="K37" s="50">
        <f t="shared" si="2"/>
        <v>-1122</v>
      </c>
      <c r="L37" s="50">
        <f t="shared" si="3"/>
        <v>-1122</v>
      </c>
      <c r="M37" s="23">
        <f t="shared" si="4"/>
        <v>0</v>
      </c>
      <c r="N37" s="23">
        <f t="shared" si="16"/>
        <v>0</v>
      </c>
      <c r="O37" s="23" t="s">
        <v>52</v>
      </c>
      <c r="P37" s="23">
        <f>I38/H38*100</f>
        <v>100</v>
      </c>
    </row>
    <row r="38" spans="1:16" ht="51">
      <c r="A38" s="24" t="s">
        <v>9</v>
      </c>
      <c r="B38" s="25" t="s">
        <v>38</v>
      </c>
      <c r="C38" s="26" t="s">
        <v>76</v>
      </c>
      <c r="D38" s="27">
        <v>340</v>
      </c>
      <c r="E38" s="54">
        <v>2387</v>
      </c>
      <c r="F38" s="27">
        <v>3092.2</v>
      </c>
      <c r="G38" s="27">
        <v>2500</v>
      </c>
      <c r="H38" s="23">
        <v>2500</v>
      </c>
      <c r="I38" s="23">
        <v>2500</v>
      </c>
      <c r="J38" s="50">
        <f t="shared" si="1"/>
        <v>2160</v>
      </c>
      <c r="K38" s="50">
        <f t="shared" si="2"/>
        <v>113</v>
      </c>
      <c r="L38" s="50">
        <f t="shared" si="3"/>
        <v>-592.1999999999998</v>
      </c>
      <c r="M38" s="23">
        <f t="shared" si="4"/>
        <v>735.2941176470588</v>
      </c>
      <c r="N38" s="23">
        <f t="shared" si="16"/>
        <v>80.84858676670332</v>
      </c>
      <c r="O38" s="23">
        <f t="shared" si="16"/>
        <v>100</v>
      </c>
      <c r="P38" s="23">
        <f>I40/H40*100</f>
        <v>100</v>
      </c>
    </row>
    <row r="39" spans="1:16" ht="51">
      <c r="A39" s="24"/>
      <c r="B39" s="25"/>
      <c r="C39" s="26" t="s">
        <v>77</v>
      </c>
      <c r="D39" s="27">
        <v>1500</v>
      </c>
      <c r="E39" s="54">
        <v>2342</v>
      </c>
      <c r="F39" s="27">
        <v>2500.1</v>
      </c>
      <c r="G39" s="27">
        <v>2000</v>
      </c>
      <c r="H39" s="23">
        <v>2000</v>
      </c>
      <c r="I39" s="23">
        <v>2000</v>
      </c>
      <c r="J39" s="50">
        <f t="shared" si="1"/>
        <v>500</v>
      </c>
      <c r="K39" s="50">
        <f t="shared" si="2"/>
        <v>-342</v>
      </c>
      <c r="L39" s="50">
        <f t="shared" si="3"/>
        <v>-500.0999999999999</v>
      </c>
      <c r="M39" s="23">
        <f t="shared" si="4"/>
        <v>133.33333333333331</v>
      </c>
      <c r="N39" s="23">
        <f t="shared" si="16"/>
        <v>79.99680012799489</v>
      </c>
      <c r="O39" s="23">
        <f t="shared" si="16"/>
        <v>100</v>
      </c>
      <c r="P39" s="23">
        <f>I41/H41*100</f>
        <v>100</v>
      </c>
    </row>
    <row r="40" spans="1:16" s="12" customFormat="1" ht="74.25" customHeight="1">
      <c r="A40" s="19" t="s">
        <v>9</v>
      </c>
      <c r="B40" s="20" t="s">
        <v>39</v>
      </c>
      <c r="C40" s="21" t="s">
        <v>89</v>
      </c>
      <c r="D40" s="31">
        <v>0</v>
      </c>
      <c r="E40" s="56">
        <v>5.8</v>
      </c>
      <c r="F40" s="31">
        <v>211.7</v>
      </c>
      <c r="G40" s="31">
        <v>200</v>
      </c>
      <c r="H40" s="23">
        <v>200</v>
      </c>
      <c r="I40" s="23">
        <v>200</v>
      </c>
      <c r="J40" s="50">
        <f t="shared" si="1"/>
        <v>200</v>
      </c>
      <c r="K40" s="50">
        <f t="shared" si="2"/>
        <v>194.2</v>
      </c>
      <c r="L40" s="50">
        <f t="shared" si="3"/>
        <v>-11.699999999999989</v>
      </c>
      <c r="M40" s="23" t="s">
        <v>52</v>
      </c>
      <c r="N40" s="23">
        <f t="shared" si="16"/>
        <v>94.4733112895607</v>
      </c>
      <c r="O40" s="23">
        <f t="shared" si="16"/>
        <v>100</v>
      </c>
      <c r="P40" s="23" t="s">
        <v>52</v>
      </c>
    </row>
    <row r="41" spans="1:16" s="12" customFormat="1" ht="74.25" customHeight="1">
      <c r="A41" s="19"/>
      <c r="B41" s="20"/>
      <c r="C41" s="21" t="s">
        <v>90</v>
      </c>
      <c r="D41" s="31">
        <v>0</v>
      </c>
      <c r="E41" s="56">
        <v>13.6</v>
      </c>
      <c r="F41" s="31">
        <v>28.6</v>
      </c>
      <c r="G41" s="31">
        <v>185</v>
      </c>
      <c r="H41" s="23">
        <v>185</v>
      </c>
      <c r="I41" s="23">
        <v>185</v>
      </c>
      <c r="J41" s="50">
        <f t="shared" si="1"/>
        <v>185</v>
      </c>
      <c r="K41" s="50">
        <f t="shared" si="2"/>
        <v>171.4</v>
      </c>
      <c r="L41" s="50">
        <f t="shared" si="3"/>
        <v>156.4</v>
      </c>
      <c r="M41" s="23" t="s">
        <v>52</v>
      </c>
      <c r="N41" s="23">
        <f t="shared" si="16"/>
        <v>646.8531468531469</v>
      </c>
      <c r="O41" s="23">
        <f t="shared" si="16"/>
        <v>100</v>
      </c>
      <c r="P41" s="23">
        <f>I43/H43*100</f>
        <v>100</v>
      </c>
    </row>
    <row r="42" spans="1:16" s="12" customFormat="1" ht="56.25" customHeight="1">
      <c r="A42" s="19"/>
      <c r="B42" s="20"/>
      <c r="C42" s="21" t="s">
        <v>91</v>
      </c>
      <c r="D42" s="31">
        <v>0</v>
      </c>
      <c r="E42" s="56">
        <v>246.2</v>
      </c>
      <c r="F42" s="31">
        <v>246.2</v>
      </c>
      <c r="G42" s="31">
        <v>0</v>
      </c>
      <c r="H42" s="23">
        <v>0</v>
      </c>
      <c r="I42" s="23">
        <v>0</v>
      </c>
      <c r="J42" s="50">
        <f t="shared" si="1"/>
        <v>0</v>
      </c>
      <c r="K42" s="50">
        <f t="shared" si="2"/>
        <v>-246.2</v>
      </c>
      <c r="L42" s="50">
        <f t="shared" si="3"/>
        <v>-246.2</v>
      </c>
      <c r="M42" s="23" t="s">
        <v>52</v>
      </c>
      <c r="N42" s="23">
        <f>G42/F42*100</f>
        <v>0</v>
      </c>
      <c r="O42" s="23" t="s">
        <v>52</v>
      </c>
      <c r="P42" s="23">
        <f>I44/H44*100</f>
        <v>69.56521739130434</v>
      </c>
    </row>
    <row r="43" spans="1:16" ht="15">
      <c r="A43" s="24" t="s">
        <v>9</v>
      </c>
      <c r="B43" s="25" t="s">
        <v>41</v>
      </c>
      <c r="C43" s="21" t="s">
        <v>42</v>
      </c>
      <c r="D43" s="22">
        <v>3304.9</v>
      </c>
      <c r="E43" s="55">
        <v>3304.9</v>
      </c>
      <c r="F43" s="22">
        <v>4951.3</v>
      </c>
      <c r="G43" s="22">
        <v>4746</v>
      </c>
      <c r="H43" s="23">
        <v>4746</v>
      </c>
      <c r="I43" s="23">
        <v>4746</v>
      </c>
      <c r="J43" s="50">
        <f t="shared" si="1"/>
        <v>1441.1</v>
      </c>
      <c r="K43" s="50">
        <f t="shared" si="2"/>
        <v>1441.1</v>
      </c>
      <c r="L43" s="50">
        <f t="shared" si="3"/>
        <v>-205.30000000000018</v>
      </c>
      <c r="M43" s="23">
        <f t="shared" si="4"/>
        <v>143.60495022542287</v>
      </c>
      <c r="N43" s="23">
        <f t="shared" si="16"/>
        <v>95.85361420233069</v>
      </c>
      <c r="O43" s="23">
        <f t="shared" si="16"/>
        <v>100</v>
      </c>
      <c r="P43" s="23">
        <f t="shared" si="16"/>
        <v>100</v>
      </c>
    </row>
    <row r="44" spans="1:16" ht="15">
      <c r="A44" s="24"/>
      <c r="B44" s="41" t="s">
        <v>49</v>
      </c>
      <c r="C44" s="42" t="s">
        <v>50</v>
      </c>
      <c r="D44" s="22">
        <v>0</v>
      </c>
      <c r="E44" s="55">
        <v>18.8</v>
      </c>
      <c r="F44" s="22">
        <v>22.5</v>
      </c>
      <c r="G44" s="22">
        <v>14.7</v>
      </c>
      <c r="H44" s="23">
        <v>11.5</v>
      </c>
      <c r="I44" s="23">
        <v>8</v>
      </c>
      <c r="J44" s="50">
        <f t="shared" si="1"/>
        <v>14.7</v>
      </c>
      <c r="K44" s="50">
        <f t="shared" si="2"/>
        <v>-4.100000000000001</v>
      </c>
      <c r="L44" s="50">
        <f t="shared" si="3"/>
        <v>-7.800000000000001</v>
      </c>
      <c r="M44" s="23" t="s">
        <v>52</v>
      </c>
      <c r="N44" s="23">
        <f t="shared" si="16"/>
        <v>65.33333333333333</v>
      </c>
      <c r="O44" s="23">
        <f>H44/G44*100</f>
        <v>78.2312925170068</v>
      </c>
      <c r="P44" s="23">
        <f>I44/H44*100</f>
        <v>69.56521739130434</v>
      </c>
    </row>
    <row r="45" spans="1:16" s="35" customFormat="1" ht="14.25">
      <c r="A45" s="32"/>
      <c r="B45" s="43" t="s">
        <v>43</v>
      </c>
      <c r="C45" s="33" t="s">
        <v>44</v>
      </c>
      <c r="D45" s="34">
        <f>D46+D47+D48+D49+D50</f>
        <v>680288.5</v>
      </c>
      <c r="E45" s="34">
        <f>E46+E47+E48+E49+E50+E51</f>
        <v>788451.1</v>
      </c>
      <c r="F45" s="34">
        <f>F46+F47+F48+F49+F50+F51</f>
        <v>787930.2999999999</v>
      </c>
      <c r="G45" s="34">
        <f>G46+G47+G48+G49</f>
        <v>664522.3999999999</v>
      </c>
      <c r="H45" s="34">
        <f>H46+H47+H48</f>
        <v>668106.1</v>
      </c>
      <c r="I45" s="34">
        <f>I46+I47+I48</f>
        <v>678573.3</v>
      </c>
      <c r="J45" s="48">
        <f t="shared" si="1"/>
        <v>-15766.100000000093</v>
      </c>
      <c r="K45" s="48">
        <f t="shared" si="2"/>
        <v>-123928.70000000007</v>
      </c>
      <c r="L45" s="48">
        <f t="shared" si="3"/>
        <v>-123407.90000000002</v>
      </c>
      <c r="M45" s="17">
        <f t="shared" si="4"/>
        <v>97.68243914162888</v>
      </c>
      <c r="N45" s="17">
        <f t="shared" si="16"/>
        <v>84.33771362771554</v>
      </c>
      <c r="O45" s="17">
        <f t="shared" si="16"/>
        <v>100.53928957097608</v>
      </c>
      <c r="P45" s="17">
        <f t="shared" si="16"/>
        <v>101.56669726559899</v>
      </c>
    </row>
    <row r="46" spans="1:16" s="35" customFormat="1" ht="24">
      <c r="A46" s="32"/>
      <c r="B46" s="43"/>
      <c r="C46" s="51" t="s">
        <v>62</v>
      </c>
      <c r="D46" s="27">
        <v>131858.8</v>
      </c>
      <c r="E46" s="54">
        <v>131858.8</v>
      </c>
      <c r="F46" s="27">
        <v>131858.8</v>
      </c>
      <c r="G46" s="27">
        <v>135432.7</v>
      </c>
      <c r="H46" s="23">
        <v>113059.6</v>
      </c>
      <c r="I46" s="23">
        <v>124443.4</v>
      </c>
      <c r="J46" s="48"/>
      <c r="K46" s="48"/>
      <c r="L46" s="48"/>
      <c r="M46" s="17">
        <f t="shared" si="4"/>
        <v>102.71039930592423</v>
      </c>
      <c r="N46" s="17">
        <f t="shared" si="16"/>
        <v>102.71039930592423</v>
      </c>
      <c r="O46" s="17">
        <f t="shared" si="16"/>
        <v>83.48028208844688</v>
      </c>
      <c r="P46" s="17">
        <f t="shared" si="16"/>
        <v>110.0688486426628</v>
      </c>
    </row>
    <row r="47" spans="1:16" s="35" customFormat="1" ht="24">
      <c r="A47" s="32"/>
      <c r="B47" s="43"/>
      <c r="C47" s="51" t="s">
        <v>63</v>
      </c>
      <c r="D47" s="27">
        <v>34010.1</v>
      </c>
      <c r="E47" s="54">
        <v>59560.2</v>
      </c>
      <c r="F47" s="27">
        <v>59560.2</v>
      </c>
      <c r="G47" s="27">
        <v>13853.7</v>
      </c>
      <c r="H47" s="23">
        <v>38963.4</v>
      </c>
      <c r="I47" s="23">
        <v>39646.3</v>
      </c>
      <c r="J47" s="48"/>
      <c r="K47" s="48"/>
      <c r="L47" s="48"/>
      <c r="M47" s="17">
        <f t="shared" si="4"/>
        <v>40.73407605387811</v>
      </c>
      <c r="N47" s="17">
        <f aca="true" t="shared" si="19" ref="N47:P50">G47/F47*100</f>
        <v>23.259995768986673</v>
      </c>
      <c r="O47" s="17">
        <f t="shared" si="19"/>
        <v>281.2490525996665</v>
      </c>
      <c r="P47" s="17">
        <f t="shared" si="19"/>
        <v>101.75267045483712</v>
      </c>
    </row>
    <row r="48" spans="1:16" s="35" customFormat="1" ht="24">
      <c r="A48" s="32"/>
      <c r="B48" s="43"/>
      <c r="C48" s="51" t="s">
        <v>64</v>
      </c>
      <c r="D48" s="27">
        <v>513488.9</v>
      </c>
      <c r="E48" s="54">
        <v>553662</v>
      </c>
      <c r="F48" s="27">
        <v>553662.6</v>
      </c>
      <c r="G48" s="27">
        <v>514077.8</v>
      </c>
      <c r="H48" s="23">
        <v>516083.1</v>
      </c>
      <c r="I48" s="23">
        <v>514483.6</v>
      </c>
      <c r="J48" s="48"/>
      <c r="K48" s="48"/>
      <c r="L48" s="48"/>
      <c r="M48" s="17">
        <f t="shared" si="4"/>
        <v>100.11468602339797</v>
      </c>
      <c r="N48" s="17">
        <f t="shared" si="19"/>
        <v>92.850374939539</v>
      </c>
      <c r="O48" s="17">
        <f t="shared" si="19"/>
        <v>100.39007714396537</v>
      </c>
      <c r="P48" s="17">
        <f t="shared" si="19"/>
        <v>99.69006929310416</v>
      </c>
    </row>
    <row r="49" spans="1:16" s="35" customFormat="1" ht="15">
      <c r="A49" s="32"/>
      <c r="B49" s="43"/>
      <c r="C49" s="51" t="s">
        <v>70</v>
      </c>
      <c r="D49" s="27">
        <v>915.7</v>
      </c>
      <c r="E49" s="54">
        <v>5320</v>
      </c>
      <c r="F49" s="27">
        <v>5320</v>
      </c>
      <c r="G49" s="27">
        <v>1158.2</v>
      </c>
      <c r="H49" s="23">
        <v>0</v>
      </c>
      <c r="I49" s="23">
        <v>0</v>
      </c>
      <c r="J49" s="48"/>
      <c r="K49" s="48"/>
      <c r="L49" s="48"/>
      <c r="M49" s="17">
        <f t="shared" si="4"/>
        <v>126.48247242546687</v>
      </c>
      <c r="N49" s="17">
        <f t="shared" si="19"/>
        <v>21.770676691729324</v>
      </c>
      <c r="O49" s="17">
        <f t="shared" si="19"/>
        <v>0</v>
      </c>
      <c r="P49" s="17" t="s">
        <v>52</v>
      </c>
    </row>
    <row r="50" spans="1:16" s="35" customFormat="1" ht="15">
      <c r="A50" s="32"/>
      <c r="B50" s="43"/>
      <c r="C50" s="51" t="s">
        <v>71</v>
      </c>
      <c r="D50" s="27">
        <v>15</v>
      </c>
      <c r="E50" s="54">
        <v>38050.1</v>
      </c>
      <c r="F50" s="27">
        <v>38050.1</v>
      </c>
      <c r="G50" s="27">
        <v>0</v>
      </c>
      <c r="H50" s="23">
        <v>0</v>
      </c>
      <c r="I50" s="23">
        <v>0</v>
      </c>
      <c r="J50" s="48"/>
      <c r="K50" s="48"/>
      <c r="L50" s="48"/>
      <c r="M50" s="17">
        <f t="shared" si="4"/>
        <v>0</v>
      </c>
      <c r="N50" s="17">
        <f t="shared" si="19"/>
        <v>0</v>
      </c>
      <c r="O50" s="17" t="s">
        <v>52</v>
      </c>
      <c r="P50" s="17" t="s">
        <v>52</v>
      </c>
    </row>
    <row r="51" spans="1:16" s="35" customFormat="1" ht="36">
      <c r="A51" s="32"/>
      <c r="B51" s="43"/>
      <c r="C51" s="51" t="s">
        <v>72</v>
      </c>
      <c r="D51" s="27">
        <v>0</v>
      </c>
      <c r="E51" s="54">
        <v>0</v>
      </c>
      <c r="F51" s="27">
        <v>-521.4</v>
      </c>
      <c r="G51" s="27">
        <v>0</v>
      </c>
      <c r="H51" s="23">
        <v>0</v>
      </c>
      <c r="I51" s="23">
        <v>0</v>
      </c>
      <c r="J51" s="48"/>
      <c r="K51" s="48"/>
      <c r="L51" s="48"/>
      <c r="M51" s="17" t="s">
        <v>52</v>
      </c>
      <c r="N51" s="17" t="s">
        <v>52</v>
      </c>
      <c r="O51" s="17" t="s">
        <v>52</v>
      </c>
      <c r="P51" s="17" t="s">
        <v>52</v>
      </c>
    </row>
    <row r="52" spans="1:16" s="35" customFormat="1" ht="14.25">
      <c r="A52" s="36"/>
      <c r="B52" s="44"/>
      <c r="C52" s="37" t="s">
        <v>45</v>
      </c>
      <c r="D52" s="38">
        <f>D53-D47-D48</f>
        <v>461485.1</v>
      </c>
      <c r="E52" s="38">
        <f>E53-E47-E48</f>
        <v>537659.7</v>
      </c>
      <c r="F52" s="38">
        <f>F53-F47-F48</f>
        <v>573766.4999999999</v>
      </c>
      <c r="G52" s="38">
        <f>G53-G47-G48-G49-G50</f>
        <v>530171</v>
      </c>
      <c r="H52" s="38">
        <f>H53-H47-H48-H49-H50</f>
        <v>505897.19999999995</v>
      </c>
      <c r="I52" s="38">
        <f>I53-I47-I48-I49-I50</f>
        <v>542233.4</v>
      </c>
      <c r="J52" s="48">
        <f t="shared" si="1"/>
        <v>68685.90000000002</v>
      </c>
      <c r="K52" s="48">
        <f t="shared" si="2"/>
        <v>-7488.699999999953</v>
      </c>
      <c r="L52" s="48">
        <f t="shared" si="3"/>
        <v>-43595.49999999988</v>
      </c>
      <c r="M52" s="17">
        <f t="shared" si="4"/>
        <v>114.88366579982755</v>
      </c>
      <c r="N52" s="17">
        <f aca="true" t="shared" si="20" ref="N52:P53">G52/F52*100</f>
        <v>92.4018742816111</v>
      </c>
      <c r="O52" s="17">
        <f t="shared" si="20"/>
        <v>95.42151494517806</v>
      </c>
      <c r="P52" s="17">
        <f t="shared" si="20"/>
        <v>107.18252641050397</v>
      </c>
    </row>
    <row r="53" spans="1:16" ht="14.25">
      <c r="A53" s="40"/>
      <c r="B53" s="40"/>
      <c r="C53" s="37" t="s">
        <v>51</v>
      </c>
      <c r="D53" s="45">
        <f aca="true" t="shared" si="21" ref="D53:I53">D9+D45</f>
        <v>1008984.1</v>
      </c>
      <c r="E53" s="45">
        <f t="shared" si="21"/>
        <v>1150881.9</v>
      </c>
      <c r="F53" s="45">
        <f t="shared" si="21"/>
        <v>1186989.2999999998</v>
      </c>
      <c r="G53" s="45">
        <f t="shared" si="21"/>
        <v>1059260.7</v>
      </c>
      <c r="H53" s="45">
        <f t="shared" si="21"/>
        <v>1060943.7</v>
      </c>
      <c r="I53" s="45">
        <f t="shared" si="21"/>
        <v>1096363.3</v>
      </c>
      <c r="J53" s="48">
        <f t="shared" si="1"/>
        <v>50276.59999999998</v>
      </c>
      <c r="K53" s="48">
        <f t="shared" si="2"/>
        <v>-91621.19999999995</v>
      </c>
      <c r="L53" s="48">
        <f t="shared" si="3"/>
        <v>-127728.59999999986</v>
      </c>
      <c r="M53" s="17">
        <f t="shared" si="4"/>
        <v>104.98289318929804</v>
      </c>
      <c r="N53" s="17">
        <f t="shared" si="20"/>
        <v>89.2392795790156</v>
      </c>
      <c r="O53" s="17">
        <f t="shared" si="20"/>
        <v>100.1588843992796</v>
      </c>
      <c r="P53" s="17">
        <f t="shared" si="20"/>
        <v>103.33849948870993</v>
      </c>
    </row>
    <row r="54" ht="12.75">
      <c r="G54" s="39"/>
    </row>
    <row r="55" spans="4:12" ht="12.75">
      <c r="D55" s="28"/>
      <c r="E55" s="28"/>
      <c r="F55" s="28"/>
      <c r="G55" s="28"/>
      <c r="H55" s="28"/>
      <c r="I55" s="28"/>
      <c r="J55" s="28"/>
      <c r="K55" s="28"/>
      <c r="L55" s="28"/>
    </row>
    <row r="56" ht="12.75">
      <c r="D56" s="28"/>
    </row>
    <row r="57" ht="12.75">
      <c r="G57" s="28"/>
    </row>
    <row r="58" spans="4:7" ht="12.75">
      <c r="D58" s="28"/>
      <c r="E58" s="28"/>
      <c r="F58" s="28"/>
      <c r="G58" s="28"/>
    </row>
    <row r="59" spans="4:7" ht="12.75">
      <c r="D59" s="28"/>
      <c r="E59" s="28"/>
      <c r="F59" s="28"/>
      <c r="G59" s="28"/>
    </row>
    <row r="60" spans="7:9" ht="12.75">
      <c r="G60" s="39"/>
      <c r="H60" s="28"/>
      <c r="I60" s="28"/>
    </row>
    <row r="63" ht="12.75">
      <c r="G63" s="28"/>
    </row>
  </sheetData>
  <sheetProtection/>
  <mergeCells count="10">
    <mergeCell ref="O1:P1"/>
    <mergeCell ref="O2:P2"/>
    <mergeCell ref="O3:P3"/>
    <mergeCell ref="A4:P4"/>
    <mergeCell ref="A6:B7"/>
    <mergeCell ref="C6:C7"/>
    <mergeCell ref="D6:F6"/>
    <mergeCell ref="G6:I6"/>
    <mergeCell ref="J6:L6"/>
    <mergeCell ref="M6:P6"/>
  </mergeCells>
  <printOptions/>
  <pageMargins left="0" right="0" top="0.3937007874015748" bottom="0.3937007874015748" header="0" footer="0"/>
  <pageSetup fitToHeight="2" horizontalDpi="600" verticalDpi="600" orientation="landscape" paperSize="9" scale="77" r:id="rId1"/>
  <headerFooter alignWithMargins="0">
    <oddFooter>&amp;R&amp;"Times New Roman,обычный"Страница &amp;P   Приложение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Чугаева</dc:creator>
  <cp:keywords/>
  <dc:description/>
  <cp:lastModifiedBy>Natali</cp:lastModifiedBy>
  <cp:lastPrinted>2016-11-15T05:14:48Z</cp:lastPrinted>
  <dcterms:created xsi:type="dcterms:W3CDTF">2014-10-01T04:32:38Z</dcterms:created>
  <dcterms:modified xsi:type="dcterms:W3CDTF">2016-11-21T09:43:25Z</dcterms:modified>
  <cp:category/>
  <cp:version/>
  <cp:contentType/>
  <cp:contentStatus/>
</cp:coreProperties>
</file>