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9320" windowHeight="12015" activeTab="0"/>
  </bookViews>
  <sheets>
    <sheet name="доходы" sheetId="1" r:id="rId1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<sst xmlns="http://schemas.openxmlformats.org/spreadsheetml/2006/main" count="105" uniqueCount="84">
  <si>
    <t>Приложение 1</t>
  </si>
  <si>
    <t>Тыс. руб.</t>
  </si>
  <si>
    <t>Код</t>
  </si>
  <si>
    <t>Наименование кода поступлений в бюджет, группы, подгруппы, статьи,  кода экономической классификации доходов</t>
  </si>
  <si>
    <t>Проект бюджета</t>
  </si>
  <si>
    <t>в % к предыдущему году</t>
  </si>
  <si>
    <t xml:space="preserve">Первоначально утвержденный бюджет </t>
  </si>
  <si>
    <t>Ожидаемая оценка</t>
  </si>
  <si>
    <t>2015 год</t>
  </si>
  <si>
    <t>2016 год</t>
  </si>
  <si>
    <t>2016 г. / 2015 г.</t>
  </si>
  <si>
    <t>1</t>
  </si>
  <si>
    <t>2</t>
  </si>
  <si>
    <t>000</t>
  </si>
  <si>
    <t>1 00 00000 00 0000 000</t>
  </si>
  <si>
    <t>НАЛОГОВЫЕ И НЕНАЛОГОВЫЕ ДОХОДЫ</t>
  </si>
  <si>
    <t>1 01 00000 00 0000 110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</si>
  <si>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</si>
  <si>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</si>
  <si>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</si>
  <si>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</si>
  <si>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</si>
  <si>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</si>
  <si>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</si>
  <si>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</si>
  <si>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</si>
  <si>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</si>
  <si>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1 06 00000 00 0000 000</t>
  </si>
  <si>
    <t>НАЛОГИ НА ИМУЩЕСТВО</t>
  </si>
  <si>
    <t>1 06 02000 02 0000 110</t>
  </si>
  <si>
    <t>1 08 00000 00 0000 000</t>
  </si>
  <si>
    <t>ГОСУДАРСТВЕННАЯ ПОШЛИНА, СБОРЫ</t>
  </si>
  <si>
    <t>1 08 07000 01 0000 110</t>
  </si>
  <si>
    <t>1 11 00000 00 0000 120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</si>
  <si>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</si>
  <si>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</si>
  <si>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1 11 02000 00 0000 120</t>
  </si>
  <si>
    <t>1 12 00000 00 0000 120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</si>
  <si>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</si>
  <si>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</si>
  <si>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</si>
  <si>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1 12 02000 01 0000 120</t>
  </si>
  <si>
    <t>1 12 04000 00 0000 120</t>
  </si>
  <si>
    <t>1 13 00000 00 0000 000</t>
  </si>
  <si>
    <t>ДОХОДЫ ОТ ПРОДАЖИ МАТЕРИАЛЬНЫХ И НЕМАТЕРИАЛЬНЫХ АКТИВОВ</t>
  </si>
  <si>
    <t>1 16 00000 00 0000 140</t>
  </si>
  <si>
    <t>ШТРАФЫ, САНКЦИИ, ВОЗМЕЩЕНИЕ УЩЕРБА</t>
  </si>
  <si>
    <t>2 00 00000 00 0000 000</t>
  </si>
  <si>
    <t>БЕЗВОЗМЕЗДНЫЕ  ПОСТУПЛЕНИЯ</t>
  </si>
  <si>
    <t xml:space="preserve">  ВСЕГО ДОХОДОВ (без учета субсидий и субвенций)</t>
  </si>
  <si>
    <t>Утверждено законом о бюджете</t>
  </si>
  <si>
    <t xml:space="preserve">2014 год </t>
  </si>
  <si>
    <t>2017 год</t>
  </si>
  <si>
    <t>2015 г. / 2014 г. (первоначальному бюджету)</t>
  </si>
  <si>
    <t>2015 г. / 2014 г. (ожидаемой оценке)</t>
  </si>
  <si>
    <t>2017 г. / 2016 г.</t>
  </si>
  <si>
    <t>1 17 05 00 0 00 0 000</t>
  </si>
  <si>
    <t>ПРОЧИЕ НЕНАЛОГОВЫЕ ДОХОДЫ</t>
  </si>
  <si>
    <t xml:space="preserve">  ВСЕГО ДОХОДОВ </t>
  </si>
  <si>
    <t>-</t>
  </si>
  <si>
    <t>2015 г. / 2014 г. (утвержденному бюджету)</t>
  </si>
  <si>
    <t>Абсолютные изменения (справочно)</t>
  </si>
  <si>
    <t>Анализ доходов  бюджета Добрянского муниципального района  в 2014 - 2017 годах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</si>
  <si>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</si>
  <si>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</si>
  <si>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Транспортный налог с организаций</t>
  </si>
  <si>
    <t>Транспортный налог с физических лиц</t>
  </si>
  <si>
    <t>Госпошлина по делам, рассматриваемым в судахобщей юрисдикции, мировыми судьями (за исключением Верховного суда РФ)</t>
  </si>
  <si>
    <t>Госпошлина за выдачу разрешения на установку рекламной конструции</t>
  </si>
  <si>
    <t>Проценты, полученные от предоставления бюджетных кредитов внутри страныза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</si>
  <si>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</si>
  <si>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муниципальных районов на выравнивание бюджетной обеспеченности</t>
  </si>
  <si>
    <t>Субсидии бюджетам субъектов РФ и муниципальных образований (межбюджетные  субсидии)</t>
  </si>
  <si>
    <t>Субвенции бюджетам субъектов РФ и муниципальных образований</t>
  </si>
  <si>
    <t>Доходы от сдачи в аренду имущества, находящегося 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</si>
  <si>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ислючением имущества муниципальных бюджетных и автономных учреждений, а также имущества муниципальных унитарных пердприятий, в том числе казенных)</t>
  </si>
  <si>
    <t>Доходы от продажи квартир</t>
  </si>
  <si>
    <t>Доходы от реализации имущества, находящегося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</si>
  <si>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</si>
  <si>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</si>
  <si>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ОКАЗАНИЯ ПЛАТНЫХ УСЛУГ И КОМПЕНСАЦИЯ ЗАТРАТ ГОСУДАРСТВУ</t>
  </si>
  <si>
    <t>Иные межбюджетные трансферты</t>
  </si>
  <si>
    <t>Прочие безвозмездные поступления</t>
  </si>
  <si>
    <t>Доходы бюджетов  бюджетной системы РФ от возврата остатков субсидий, субвенций и иных межбюджетных трансфертов, имеющих целевое значение прошлых лет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</si>
</sst>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\ ;\-\ #,##0.0"/>
    <numFmt numFmtId="166" formatCode="000"/>
    <numFmt numFmtId="167" formatCode="0.0"/>
    <numFmt numFmtId="168" formatCode="_(* #,##0.00_);_(* \(#,##0.00\);_(* &quot;-&quot;??_);_(@_)"/>
    <numFmt numFmtId="169" formatCode="_-* #,##0.00\ _D_M_-;\-* #,##0.00\ _D_M_-;_-* &quot;-&quot;??\ _D_M_-;_-@_-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2"/>
      <color indexed="8"/>
      <name val="Times New Roman"/>
      <family val="2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</fonts>
  <fills count="9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3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52" fillId="10" borderId="0" applyNumberFormat="0" applyBorder="0" applyAlignment="0" applyProtection="0"/>
    <xf numFmtId="0" fontId="1" fillId="7" borderId="0" applyNumberFormat="0" applyBorder="0" applyAlignment="0" applyProtection="0"/>
    <xf numFmtId="0" fontId="52" fillId="11" borderId="0" applyNumberFormat="0" applyBorder="0" applyAlignment="0" applyProtection="0"/>
    <xf numFmtId="0" fontId="1" fillId="12" borderId="0" applyNumberFormat="0" applyBorder="0" applyAlignment="0" applyProtection="0"/>
    <xf numFmtId="0" fontId="52" fillId="13" borderId="0" applyNumberFormat="0" applyBorder="0" applyAlignment="0" applyProtection="0"/>
    <xf numFmtId="0" fontId="1" fillId="14" borderId="0" applyNumberFormat="0" applyBorder="0" applyAlignment="0" applyProtection="0"/>
    <xf numFmtId="0" fontId="52" fillId="15" borderId="0" applyNumberFormat="0" applyBorder="0" applyAlignment="0" applyProtection="0"/>
    <xf numFmtId="0" fontId="1" fillId="16" borderId="0" applyNumberFormat="0" applyBorder="0" applyAlignment="0" applyProtection="0"/>
    <xf numFmtId="0" fontId="52" fillId="17" borderId="0" applyNumberFormat="0" applyBorder="0" applyAlignment="0" applyProtection="0"/>
    <xf numFmtId="0" fontId="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52" fillId="22" borderId="0" applyNumberFormat="0" applyBorder="0" applyAlignment="0" applyProtection="0"/>
    <xf numFmtId="0" fontId="1" fillId="6" borderId="0" applyNumberFormat="0" applyBorder="0" applyAlignment="0" applyProtection="0"/>
    <xf numFmtId="0" fontId="52" fillId="23" borderId="0" applyNumberFormat="0" applyBorder="0" applyAlignment="0" applyProtection="0"/>
    <xf numFmtId="0" fontId="1" fillId="3" borderId="0" applyNumberFormat="0" applyBorder="0" applyAlignment="0" applyProtection="0"/>
    <xf numFmtId="0" fontId="52" fillId="24" borderId="0" applyNumberFormat="0" applyBorder="0" applyAlignment="0" applyProtection="0"/>
    <xf numFmtId="0" fontId="1" fillId="25" borderId="0" applyNumberFormat="0" applyBorder="0" applyAlignment="0" applyProtection="0"/>
    <xf numFmtId="0" fontId="52" fillId="26" borderId="0" applyNumberFormat="0" applyBorder="0" applyAlignment="0" applyProtection="0"/>
    <xf numFmtId="0" fontId="1" fillId="14" borderId="0" applyNumberFormat="0" applyBorder="0" applyAlignment="0" applyProtection="0"/>
    <xf numFmtId="0" fontId="52" fillId="27" borderId="0" applyNumberFormat="0" applyBorder="0" applyAlignment="0" applyProtection="0"/>
    <xf numFmtId="0" fontId="1" fillId="6" borderId="0" applyNumberFormat="0" applyBorder="0" applyAlignment="0" applyProtection="0"/>
    <xf numFmtId="0" fontId="52" fillId="28" borderId="0" applyNumberFormat="0" applyBorder="0" applyAlignment="0" applyProtection="0"/>
    <xf numFmtId="0" fontId="1" fillId="29" borderId="0" applyNumberFormat="0" applyBorder="0" applyAlignment="0" applyProtection="0"/>
    <xf numFmtId="0" fontId="13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53" fillId="30" borderId="0" applyNumberFormat="0" applyBorder="0" applyAlignment="0" applyProtection="0"/>
    <xf numFmtId="0" fontId="14" fillId="31" borderId="0" applyNumberFormat="0" applyBorder="0" applyAlignment="0" applyProtection="0"/>
    <xf numFmtId="0" fontId="53" fillId="32" borderId="0" applyNumberFormat="0" applyBorder="0" applyAlignment="0" applyProtection="0"/>
    <xf numFmtId="0" fontId="14" fillId="3" borderId="0" applyNumberFormat="0" applyBorder="0" applyAlignment="0" applyProtection="0"/>
    <xf numFmtId="0" fontId="53" fillId="33" borderId="0" applyNumberFormat="0" applyBorder="0" applyAlignment="0" applyProtection="0"/>
    <xf numFmtId="0" fontId="14" fillId="25" borderId="0" applyNumberFormat="0" applyBorder="0" applyAlignment="0" applyProtection="0"/>
    <xf numFmtId="0" fontId="53" fillId="34" borderId="0" applyNumberFormat="0" applyBorder="0" applyAlignment="0" applyProtection="0"/>
    <xf numFmtId="0" fontId="14" fillId="35" borderId="0" applyNumberFormat="0" applyBorder="0" applyAlignment="0" applyProtection="0"/>
    <xf numFmtId="0" fontId="53" fillId="36" borderId="0" applyNumberFormat="0" applyBorder="0" applyAlignment="0" applyProtection="0"/>
    <xf numFmtId="0" fontId="14" fillId="37" borderId="0" applyNumberFormat="0" applyBorder="0" applyAlignment="0" applyProtection="0"/>
    <xf numFmtId="0" fontId="53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46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5" fillId="46" borderId="0" applyNumberFormat="0" applyBorder="0" applyAlignment="0" applyProtection="0"/>
    <xf numFmtId="0" fontId="16" fillId="60" borderId="1" applyNumberFormat="0" applyAlignment="0" applyProtection="0"/>
    <xf numFmtId="0" fontId="17" fillId="47" borderId="2" applyNumberFormat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6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58" borderId="1" applyNumberFormat="0" applyAlignment="0" applyProtection="0"/>
    <xf numFmtId="0" fontId="25" fillId="0" borderId="6" applyNumberFormat="0" applyFill="0" applyAlignment="0" applyProtection="0"/>
    <xf numFmtId="0" fontId="26" fillId="58" borderId="0" applyNumberFormat="0" applyBorder="0" applyAlignment="0" applyProtection="0"/>
    <xf numFmtId="0" fontId="0" fillId="0" borderId="0">
      <alignment/>
      <protection/>
    </xf>
    <xf numFmtId="0" fontId="4" fillId="57" borderId="7" applyNumberFormat="0" applyFont="0" applyAlignment="0" applyProtection="0"/>
    <xf numFmtId="0" fontId="27" fillId="60" borderId="8" applyNumberFormat="0" applyAlignment="0" applyProtection="0"/>
    <xf numFmtId="4" fontId="28" fillId="65" borderId="9" applyNumberFormat="0" applyProtection="0">
      <alignment vertical="center"/>
    </xf>
    <xf numFmtId="4" fontId="28" fillId="65" borderId="9" applyNumberFormat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4" fontId="29" fillId="65" borderId="9" applyNumberFormat="0" applyProtection="0">
      <alignment vertical="center"/>
    </xf>
    <xf numFmtId="4" fontId="29" fillId="65" borderId="9" applyNumberFormat="0" applyProtection="0">
      <alignment vertical="center"/>
    </xf>
    <xf numFmtId="0" fontId="4" fillId="0" borderId="0">
      <alignment/>
      <protection/>
    </xf>
    <xf numFmtId="4" fontId="28" fillId="65" borderId="9" applyNumberFormat="0" applyProtection="0">
      <alignment horizontal="left" vertical="center" indent="1"/>
    </xf>
    <xf numFmtId="4" fontId="28" fillId="65" borderId="9" applyNumberFormat="0" applyProtection="0">
      <alignment horizontal="left" vertical="center" indent="1"/>
    </xf>
    <xf numFmtId="0" fontId="4" fillId="0" borderId="0">
      <alignment/>
      <protection/>
    </xf>
    <xf numFmtId="4" fontId="36" fillId="65" borderId="10" applyNumberFormat="0" applyProtection="0">
      <alignment horizontal="left" vertical="center" indent="1"/>
    </xf>
    <xf numFmtId="0" fontId="28" fillId="65" borderId="9" applyNumberFormat="0" applyProtection="0">
      <alignment horizontal="left" vertical="top" indent="1"/>
    </xf>
    <xf numFmtId="0" fontId="28" fillId="65" borderId="9" applyNumberFormat="0" applyProtection="0">
      <alignment horizontal="left" vertical="top" indent="1"/>
    </xf>
    <xf numFmtId="0" fontId="4" fillId="0" borderId="0">
      <alignment/>
      <protection/>
    </xf>
    <xf numFmtId="4" fontId="28" fillId="2" borderId="0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4" fillId="0" borderId="0">
      <alignment/>
      <protection/>
    </xf>
    <xf numFmtId="4" fontId="12" fillId="7" borderId="9" applyNumberFormat="0" applyProtection="0">
      <alignment horizontal="right" vertical="center"/>
    </xf>
    <xf numFmtId="4" fontId="12" fillId="7" borderId="9" applyNumberFormat="0" applyProtection="0">
      <alignment horizontal="right" vertical="center"/>
    </xf>
    <xf numFmtId="0" fontId="4" fillId="0" borderId="0">
      <alignment/>
      <protection/>
    </xf>
    <xf numFmtId="4" fontId="12" fillId="3" borderId="9" applyNumberFormat="0" applyProtection="0">
      <alignment horizontal="right" vertical="center"/>
    </xf>
    <xf numFmtId="4" fontId="12" fillId="3" borderId="9" applyNumberFormat="0" applyProtection="0">
      <alignment horizontal="right" vertical="center"/>
    </xf>
    <xf numFmtId="0" fontId="4" fillId="0" borderId="0">
      <alignment/>
      <protection/>
    </xf>
    <xf numFmtId="4" fontId="12" fillId="66" borderId="9" applyNumberFormat="0" applyProtection="0">
      <alignment horizontal="right" vertical="center"/>
    </xf>
    <xf numFmtId="4" fontId="12" fillId="66" borderId="9" applyNumberFormat="0" applyProtection="0">
      <alignment horizontal="right" vertical="center"/>
    </xf>
    <xf numFmtId="0" fontId="4" fillId="0" borderId="0">
      <alignment/>
      <protection/>
    </xf>
    <xf numFmtId="4" fontId="12" fillId="29" borderId="9" applyNumberFormat="0" applyProtection="0">
      <alignment horizontal="right" vertical="center"/>
    </xf>
    <xf numFmtId="4" fontId="12" fillId="29" borderId="9" applyNumberFormat="0" applyProtection="0">
      <alignment horizontal="right" vertical="center"/>
    </xf>
    <xf numFmtId="0" fontId="4" fillId="0" borderId="0">
      <alignment/>
      <protection/>
    </xf>
    <xf numFmtId="4" fontId="12" fillId="39" borderId="9" applyNumberFormat="0" applyProtection="0">
      <alignment horizontal="right" vertical="center"/>
    </xf>
    <xf numFmtId="4" fontId="12" fillId="39" borderId="9" applyNumberFormat="0" applyProtection="0">
      <alignment horizontal="right" vertical="center"/>
    </xf>
    <xf numFmtId="0" fontId="4" fillId="0" borderId="0">
      <alignment/>
      <protection/>
    </xf>
    <xf numFmtId="4" fontId="12" fillId="67" borderId="9" applyNumberFormat="0" applyProtection="0">
      <alignment horizontal="right" vertical="center"/>
    </xf>
    <xf numFmtId="4" fontId="12" fillId="67" borderId="9" applyNumberFormat="0" applyProtection="0">
      <alignment horizontal="right" vertical="center"/>
    </xf>
    <xf numFmtId="0" fontId="4" fillId="0" borderId="0">
      <alignment/>
      <protection/>
    </xf>
    <xf numFmtId="4" fontId="12" fillId="20" borderId="9" applyNumberFormat="0" applyProtection="0">
      <alignment horizontal="right" vertical="center"/>
    </xf>
    <xf numFmtId="4" fontId="12" fillId="20" borderId="9" applyNumberFormat="0" applyProtection="0">
      <alignment horizontal="right" vertical="center"/>
    </xf>
    <xf numFmtId="0" fontId="4" fillId="0" borderId="0">
      <alignment/>
      <protection/>
    </xf>
    <xf numFmtId="4" fontId="12" fillId="68" borderId="9" applyNumberFormat="0" applyProtection="0">
      <alignment horizontal="right" vertical="center"/>
    </xf>
    <xf numFmtId="4" fontId="12" fillId="68" borderId="9" applyNumberFormat="0" applyProtection="0">
      <alignment horizontal="right" vertical="center"/>
    </xf>
    <xf numFmtId="0" fontId="4" fillId="0" borderId="0">
      <alignment/>
      <protection/>
    </xf>
    <xf numFmtId="4" fontId="12" fillId="25" borderId="9" applyNumberFormat="0" applyProtection="0">
      <alignment horizontal="right" vertical="center"/>
    </xf>
    <xf numFmtId="4" fontId="12" fillId="25" borderId="9" applyNumberFormat="0" applyProtection="0">
      <alignment horizontal="right" vertical="center"/>
    </xf>
    <xf numFmtId="0" fontId="4" fillId="0" borderId="0">
      <alignment/>
      <protection/>
    </xf>
    <xf numFmtId="4" fontId="28" fillId="69" borderId="11" applyNumberFormat="0" applyProtection="0">
      <alignment horizontal="left" vertical="center" indent="1"/>
    </xf>
    <xf numFmtId="4" fontId="28" fillId="69" borderId="11" applyNumberFormat="0" applyProtection="0">
      <alignment horizontal="left" vertical="center" indent="1"/>
    </xf>
    <xf numFmtId="0" fontId="4" fillId="0" borderId="0">
      <alignment/>
      <protection/>
    </xf>
    <xf numFmtId="4" fontId="12" fillId="70" borderId="0" applyNumberFormat="0" applyProtection="0">
      <alignment horizontal="left" vertical="center" indent="1"/>
    </xf>
    <xf numFmtId="4" fontId="12" fillId="70" borderId="0" applyNumberFormat="0" applyProtection="0">
      <alignment horizontal="left" vertical="center" indent="1"/>
    </xf>
    <xf numFmtId="0" fontId="4" fillId="0" borderId="0">
      <alignment/>
      <protection/>
    </xf>
    <xf numFmtId="4" fontId="30" fillId="19" borderId="0" applyNumberFormat="0" applyProtection="0">
      <alignment horizontal="left" vertical="center" indent="1"/>
    </xf>
    <xf numFmtId="4" fontId="30" fillId="19" borderId="0" applyNumberFormat="0" applyProtection="0">
      <alignment horizontal="left" vertical="center" indent="1"/>
    </xf>
    <xf numFmtId="0" fontId="4" fillId="0" borderId="0">
      <alignment/>
      <protection/>
    </xf>
    <xf numFmtId="4" fontId="12" fillId="2" borderId="9" applyNumberFormat="0" applyProtection="0">
      <alignment horizontal="right" vertical="center"/>
    </xf>
    <xf numFmtId="4" fontId="12" fillId="2" borderId="9" applyNumberFormat="0" applyProtection="0">
      <alignment horizontal="right" vertical="center"/>
    </xf>
    <xf numFmtId="0" fontId="4" fillId="0" borderId="0">
      <alignment/>
      <protection/>
    </xf>
    <xf numFmtId="4" fontId="12" fillId="70" borderId="0" applyNumberFormat="0" applyProtection="0">
      <alignment horizontal="left" vertical="center" indent="1"/>
    </xf>
    <xf numFmtId="4" fontId="12" fillId="70" borderId="0" applyNumberFormat="0" applyProtection="0">
      <alignment horizontal="left" vertical="center" indent="1"/>
    </xf>
    <xf numFmtId="0" fontId="4" fillId="0" borderId="0">
      <alignment/>
      <protection/>
    </xf>
    <xf numFmtId="4" fontId="12" fillId="2" borderId="0" applyNumberFormat="0" applyProtection="0">
      <alignment horizontal="left" vertical="center" indent="1"/>
    </xf>
    <xf numFmtId="4" fontId="12" fillId="2" borderId="0" applyNumberFormat="0" applyProtection="0">
      <alignment horizontal="left" vertical="center" indent="1"/>
    </xf>
    <xf numFmtId="0" fontId="4" fillId="0" borderId="0">
      <alignment/>
      <protection/>
    </xf>
    <xf numFmtId="0" fontId="4" fillId="19" borderId="9" applyNumberFormat="0" applyProtection="0">
      <alignment horizontal="left" vertical="center" indent="1"/>
    </xf>
    <xf numFmtId="0" fontId="36" fillId="21" borderId="10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0" fontId="4" fillId="19" borderId="9" applyNumberFormat="0" applyProtection="0">
      <alignment horizontal="left" vertical="top" indent="1"/>
    </xf>
    <xf numFmtId="0" fontId="4" fillId="19" borderId="9" applyNumberFormat="0" applyProtection="0">
      <alignment horizontal="left" vertical="top" indent="1"/>
    </xf>
    <xf numFmtId="0" fontId="4" fillId="0" borderId="0">
      <alignment/>
      <protection/>
    </xf>
    <xf numFmtId="0" fontId="4" fillId="2" borderId="9" applyNumberFormat="0" applyProtection="0">
      <alignment horizontal="left" vertical="center" indent="1"/>
    </xf>
    <xf numFmtId="0" fontId="36" fillId="71" borderId="10" applyNumberFormat="0" applyProtection="0">
      <alignment horizontal="left" vertical="center" indent="1"/>
    </xf>
    <xf numFmtId="0" fontId="4" fillId="2" borderId="9" applyNumberFormat="0" applyProtection="0">
      <alignment horizontal="left" vertical="top" indent="1"/>
    </xf>
    <xf numFmtId="0" fontId="4" fillId="2" borderId="9" applyNumberFormat="0" applyProtection="0">
      <alignment horizontal="left" vertical="top" indent="1"/>
    </xf>
    <xf numFmtId="0" fontId="4" fillId="0" borderId="0">
      <alignment/>
      <protection/>
    </xf>
    <xf numFmtId="0" fontId="4" fillId="6" borderId="9" applyNumberFormat="0" applyProtection="0">
      <alignment horizontal="left" vertical="center" indent="1"/>
    </xf>
    <xf numFmtId="0" fontId="36" fillId="6" borderId="10" applyNumberFormat="0" applyProtection="0">
      <alignment horizontal="left" vertical="center" indent="1"/>
    </xf>
    <xf numFmtId="0" fontId="4" fillId="6" borderId="9" applyNumberFormat="0" applyProtection="0">
      <alignment horizontal="left" vertical="top" indent="1"/>
    </xf>
    <xf numFmtId="0" fontId="4" fillId="6" borderId="9" applyNumberFormat="0" applyProtection="0">
      <alignment horizontal="left" vertical="top" indent="1"/>
    </xf>
    <xf numFmtId="0" fontId="4" fillId="0" borderId="0">
      <alignment/>
      <protection/>
    </xf>
    <xf numFmtId="0" fontId="4" fillId="70" borderId="9" applyNumberFormat="0" applyProtection="0">
      <alignment horizontal="left" vertical="center" indent="1"/>
    </xf>
    <xf numFmtId="0" fontId="4" fillId="70" borderId="9" applyNumberFormat="0" applyProtection="0">
      <alignment horizontal="left" vertical="center" indent="1"/>
    </xf>
    <xf numFmtId="0" fontId="4" fillId="0" borderId="0">
      <alignment/>
      <protection/>
    </xf>
    <xf numFmtId="0" fontId="4" fillId="70" borderId="9" applyNumberFormat="0" applyProtection="0">
      <alignment horizontal="left" vertical="top" indent="1"/>
    </xf>
    <xf numFmtId="0" fontId="4" fillId="70" borderId="9" applyNumberFormat="0" applyProtection="0">
      <alignment horizontal="left" vertical="top" indent="1"/>
    </xf>
    <xf numFmtId="0" fontId="4" fillId="0" borderId="0">
      <alignment/>
      <protection/>
    </xf>
    <xf numFmtId="0" fontId="4" fillId="5" borderId="12" applyNumberFormat="0">
      <alignment/>
      <protection locked="0"/>
    </xf>
    <xf numFmtId="0" fontId="4" fillId="5" borderId="12" applyNumberFormat="0">
      <alignment/>
      <protection locked="0"/>
    </xf>
    <xf numFmtId="0" fontId="4" fillId="0" borderId="0">
      <alignment/>
      <protection/>
    </xf>
    <xf numFmtId="0" fontId="37" fillId="19" borderId="13" applyBorder="0">
      <alignment/>
      <protection/>
    </xf>
    <xf numFmtId="4" fontId="12" fillId="4" borderId="9" applyNumberFormat="0" applyProtection="0">
      <alignment vertical="center"/>
    </xf>
    <xf numFmtId="4" fontId="12" fillId="4" borderId="9" applyNumberFormat="0" applyProtection="0">
      <alignment vertical="center"/>
    </xf>
    <xf numFmtId="0" fontId="4" fillId="0" borderId="0">
      <alignment/>
      <protection/>
    </xf>
    <xf numFmtId="4" fontId="31" fillId="4" borderId="9" applyNumberFormat="0" applyProtection="0">
      <alignment vertical="center"/>
    </xf>
    <xf numFmtId="4" fontId="31" fillId="4" borderId="9" applyNumberFormat="0" applyProtection="0">
      <alignment vertical="center"/>
    </xf>
    <xf numFmtId="0" fontId="4" fillId="0" borderId="0">
      <alignment/>
      <protection/>
    </xf>
    <xf numFmtId="4" fontId="12" fillId="4" borderId="9" applyNumberFormat="0" applyProtection="0">
      <alignment horizontal="left" vertical="center" indent="1"/>
    </xf>
    <xf numFmtId="4" fontId="12" fillId="4" borderId="9" applyNumberFormat="0" applyProtection="0">
      <alignment horizontal="left" vertical="center" indent="1"/>
    </xf>
    <xf numFmtId="0" fontId="4" fillId="0" borderId="0">
      <alignment/>
      <protection/>
    </xf>
    <xf numFmtId="0" fontId="12" fillId="4" borderId="9" applyNumberFormat="0" applyProtection="0">
      <alignment horizontal="left" vertical="top" indent="1"/>
    </xf>
    <xf numFmtId="0" fontId="12" fillId="4" borderId="9" applyNumberFormat="0" applyProtection="0">
      <alignment horizontal="left" vertical="top" indent="1"/>
    </xf>
    <xf numFmtId="0" fontId="4" fillId="0" borderId="0">
      <alignment/>
      <protection/>
    </xf>
    <xf numFmtId="4" fontId="12" fillId="70" borderId="9" applyNumberFormat="0" applyProtection="0">
      <alignment horizontal="right" vertical="center"/>
    </xf>
    <xf numFmtId="4" fontId="36" fillId="0" borderId="10" applyNumberFormat="0" applyProtection="0">
      <alignment horizontal="right" vertical="center"/>
    </xf>
    <xf numFmtId="4" fontId="36" fillId="0" borderId="10" applyNumberFormat="0" applyProtection="0">
      <alignment horizontal="right" vertical="center"/>
    </xf>
    <xf numFmtId="4" fontId="31" fillId="70" borderId="9" applyNumberFormat="0" applyProtection="0">
      <alignment horizontal="right" vertical="center"/>
    </xf>
    <xf numFmtId="4" fontId="31" fillId="70" borderId="9" applyNumberFormat="0" applyProtection="0">
      <alignment horizontal="right" vertical="center"/>
    </xf>
    <xf numFmtId="0" fontId="4" fillId="0" borderId="0">
      <alignment/>
      <protection/>
    </xf>
    <xf numFmtId="4" fontId="12" fillId="2" borderId="9" applyNumberFormat="0" applyProtection="0">
      <alignment horizontal="left" vertical="center" indent="1"/>
    </xf>
    <xf numFmtId="4" fontId="12" fillId="2" borderId="9" applyNumberFormat="0" applyProtection="0">
      <alignment horizontal="left" vertical="center" indent="1"/>
    </xf>
    <xf numFmtId="0" fontId="4" fillId="0" borderId="0">
      <alignment/>
      <protection/>
    </xf>
    <xf numFmtId="0" fontId="4" fillId="0" borderId="0">
      <alignment/>
      <protection/>
    </xf>
    <xf numFmtId="0" fontId="12" fillId="2" borderId="9" applyNumberFormat="0" applyProtection="0">
      <alignment horizontal="left" vertical="top" indent="1"/>
    </xf>
    <xf numFmtId="0" fontId="12" fillId="2" borderId="9" applyNumberFormat="0" applyProtection="0">
      <alignment horizontal="left" vertical="top" indent="1"/>
    </xf>
    <xf numFmtId="0" fontId="4" fillId="0" borderId="0">
      <alignment/>
      <protection/>
    </xf>
    <xf numFmtId="4" fontId="32" fillId="72" borderId="0" applyNumberFormat="0" applyProtection="0">
      <alignment horizontal="left" vertical="center" indent="1"/>
    </xf>
    <xf numFmtId="4" fontId="32" fillId="72" borderId="0" applyNumberFormat="0" applyProtection="0">
      <alignment horizontal="left" vertical="center" indent="1"/>
    </xf>
    <xf numFmtId="0" fontId="4" fillId="0" borderId="0">
      <alignment/>
      <protection/>
    </xf>
    <xf numFmtId="0" fontId="36" fillId="73" borderId="12">
      <alignment/>
      <protection/>
    </xf>
    <xf numFmtId="4" fontId="33" fillId="70" borderId="9" applyNumberFormat="0" applyProtection="0">
      <alignment horizontal="right" vertical="center"/>
    </xf>
    <xf numFmtId="4" fontId="33" fillId="70" borderId="9" applyNumberFormat="0" applyProtection="0">
      <alignment horizontal="right" vertical="center"/>
    </xf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53" fillId="74" borderId="0" applyNumberFormat="0" applyBorder="0" applyAlignment="0" applyProtection="0"/>
    <xf numFmtId="0" fontId="14" fillId="75" borderId="0" applyNumberFormat="0" applyBorder="0" applyAlignment="0" applyProtection="0"/>
    <xf numFmtId="0" fontId="53" fillId="76" borderId="0" applyNumberFormat="0" applyBorder="0" applyAlignment="0" applyProtection="0"/>
    <xf numFmtId="0" fontId="14" fillId="66" borderId="0" applyNumberFormat="0" applyBorder="0" applyAlignment="0" applyProtection="0"/>
    <xf numFmtId="0" fontId="53" fillId="77" borderId="0" applyNumberFormat="0" applyBorder="0" applyAlignment="0" applyProtection="0"/>
    <xf numFmtId="0" fontId="14" fillId="20" borderId="0" applyNumberFormat="0" applyBorder="0" applyAlignment="0" applyProtection="0"/>
    <xf numFmtId="0" fontId="53" fillId="78" borderId="0" applyNumberFormat="0" applyBorder="0" applyAlignment="0" applyProtection="0"/>
    <xf numFmtId="0" fontId="14" fillId="35" borderId="0" applyNumberFormat="0" applyBorder="0" applyAlignment="0" applyProtection="0"/>
    <xf numFmtId="0" fontId="53" fillId="79" borderId="0" applyNumberFormat="0" applyBorder="0" applyAlignment="0" applyProtection="0"/>
    <xf numFmtId="0" fontId="14" fillId="37" borderId="0" applyNumberFormat="0" applyBorder="0" applyAlignment="0" applyProtection="0"/>
    <xf numFmtId="0" fontId="53" fillId="80" borderId="0" applyNumberFormat="0" applyBorder="0" applyAlignment="0" applyProtection="0"/>
    <xf numFmtId="0" fontId="14" fillId="67" borderId="0" applyNumberFormat="0" applyBorder="0" applyAlignment="0" applyProtection="0"/>
    <xf numFmtId="0" fontId="54" fillId="81" borderId="15" applyNumberFormat="0" applyAlignment="0" applyProtection="0"/>
    <xf numFmtId="0" fontId="38" fillId="18" borderId="1" applyNumberFormat="0" applyAlignment="0" applyProtection="0"/>
    <xf numFmtId="0" fontId="55" fillId="82" borderId="16" applyNumberFormat="0" applyAlignment="0" applyProtection="0"/>
    <xf numFmtId="0" fontId="27" fillId="21" borderId="8" applyNumberFormat="0" applyAlignment="0" applyProtection="0"/>
    <xf numFmtId="0" fontId="56" fillId="82" borderId="15" applyNumberFormat="0" applyAlignment="0" applyProtection="0"/>
    <xf numFmtId="0" fontId="3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17" applyNumberFormat="0" applyFill="0" applyAlignment="0" applyProtection="0"/>
    <xf numFmtId="0" fontId="40" fillId="0" borderId="18" applyNumberFormat="0" applyFill="0" applyAlignment="0" applyProtection="0"/>
    <xf numFmtId="0" fontId="58" fillId="0" borderId="19" applyNumberFormat="0" applyFill="0" applyAlignment="0" applyProtection="0"/>
    <xf numFmtId="0" fontId="41" fillId="0" borderId="4" applyNumberFormat="0" applyFill="0" applyAlignment="0" applyProtection="0"/>
    <xf numFmtId="0" fontId="59" fillId="0" borderId="20" applyNumberFormat="0" applyFill="0" applyAlignment="0" applyProtection="0"/>
    <xf numFmtId="0" fontId="42" fillId="0" borderId="21" applyNumberFormat="0" applyFill="0" applyAlignment="0" applyProtection="0"/>
    <xf numFmtId="0" fontId="5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18" fillId="0" borderId="23" applyNumberFormat="0" applyFill="0" applyAlignment="0" applyProtection="0"/>
    <xf numFmtId="0" fontId="61" fillId="83" borderId="24" applyNumberFormat="0" applyAlignment="0" applyProtection="0"/>
    <xf numFmtId="0" fontId="17" fillId="84" borderId="2" applyNumberFormat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3" fillId="85" borderId="0" applyNumberFormat="0" applyBorder="0" applyAlignment="0" applyProtection="0"/>
    <xf numFmtId="0" fontId="26" fillId="65" borderId="0" applyNumberFormat="0" applyBorder="0" applyAlignment="0" applyProtection="0"/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0" borderId="0">
      <alignment/>
      <protection/>
    </xf>
    <xf numFmtId="0" fontId="4" fillId="0" borderId="0">
      <alignment/>
      <protection/>
    </xf>
    <xf numFmtId="0" fontId="36" fillId="86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36" fillId="86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5" fillId="87" borderId="0" applyNumberFormat="0" applyBorder="0" applyAlignment="0" applyProtection="0"/>
    <xf numFmtId="0" fontId="44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88" borderId="25" applyNumberFormat="0" applyFont="0" applyAlignment="0" applyProtection="0"/>
    <xf numFmtId="0" fontId="4" fillId="4" borderId="7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26" applyNumberFormat="0" applyFill="0" applyAlignment="0" applyProtection="0"/>
    <xf numFmtId="0" fontId="46" fillId="0" borderId="27" applyNumberFormat="0" applyFill="0" applyAlignment="0" applyProtection="0"/>
    <xf numFmtId="0" fontId="47" fillId="0" borderId="0">
      <alignment/>
      <protection/>
    </xf>
    <xf numFmtId="0" fontId="6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69" fillId="89" borderId="0" applyNumberFormat="0" applyBorder="0" applyAlignment="0" applyProtection="0"/>
    <xf numFmtId="0" fontId="20" fillId="1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287" applyFont="1" applyFill="1" applyBorder="1" applyAlignment="1">
      <alignment horizontal="center"/>
      <protection/>
    </xf>
    <xf numFmtId="0" fontId="3" fillId="0" borderId="0" xfId="287" applyFont="1" applyFill="1" applyBorder="1" applyAlignment="1">
      <alignment horizontal="right"/>
      <protection/>
    </xf>
    <xf numFmtId="0" fontId="7" fillId="0" borderId="0" xfId="287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2" fillId="0" borderId="12" xfId="287" applyFont="1" applyFill="1" applyBorder="1" applyAlignment="1">
      <alignment horizontal="center" vertical="center" wrapText="1"/>
      <protection/>
    </xf>
    <xf numFmtId="0" fontId="2" fillId="0" borderId="12" xfId="287" applyFont="1" applyFill="1" applyBorder="1" applyAlignment="1">
      <alignment horizontal="center" vertical="center"/>
      <protection/>
    </xf>
    <xf numFmtId="49" fontId="9" fillId="0" borderId="12" xfId="287" applyNumberFormat="1" applyFont="1" applyFill="1" applyBorder="1" applyAlignment="1">
      <alignment horizontal="center" vertical="center"/>
      <protection/>
    </xf>
    <xf numFmtId="49" fontId="9" fillId="0" borderId="28" xfId="287" applyNumberFormat="1" applyFont="1" applyFill="1" applyBorder="1" applyAlignment="1">
      <alignment horizontal="center" vertical="center"/>
      <protection/>
    </xf>
    <xf numFmtId="0" fontId="9" fillId="0" borderId="12" xfId="287" applyFont="1" applyFill="1" applyBorder="1" applyAlignment="1">
      <alignment horizontal="center" vertical="center" wrapText="1"/>
      <protection/>
    </xf>
    <xf numFmtId="0" fontId="9" fillId="0" borderId="12" xfId="287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10" fillId="0" borderId="12" xfId="288" applyFont="1" applyBorder="1" applyAlignment="1">
      <alignment horizontal="right" vertical="top"/>
      <protection/>
    </xf>
    <xf numFmtId="0" fontId="10" fillId="0" borderId="28" xfId="288" applyFont="1" applyBorder="1" applyAlignment="1">
      <alignment horizontal="left" vertical="top"/>
      <protection/>
    </xf>
    <xf numFmtId="0" fontId="10" fillId="0" borderId="12" xfId="177" applyFont="1" applyFill="1" applyBorder="1" applyAlignment="1">
      <alignment horizontal="left" vertical="top" wrapText="1"/>
    </xf>
    <xf numFmtId="164" fontId="11" fillId="0" borderId="12" xfId="177" applyNumberFormat="1" applyFont="1" applyFill="1" applyBorder="1" applyAlignment="1">
      <alignment horizontal="right" wrapText="1"/>
    </xf>
    <xf numFmtId="164" fontId="11" fillId="0" borderId="12" xfId="215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9" fillId="0" borderId="12" xfId="288" applyFont="1" applyBorder="1" applyAlignment="1">
      <alignment horizontal="right" vertical="top"/>
      <protection/>
    </xf>
    <xf numFmtId="0" fontId="9" fillId="0" borderId="28" xfId="288" applyFont="1" applyBorder="1" applyAlignment="1">
      <alignment horizontal="left" vertical="top"/>
      <protection/>
    </xf>
    <xf numFmtId="0" fontId="9" fillId="0" borderId="12" xfId="183" applyFont="1" applyFill="1" applyBorder="1" applyAlignment="1">
      <alignment horizontal="left" vertical="top" wrapText="1"/>
    </xf>
    <xf numFmtId="164" fontId="3" fillId="0" borderId="12" xfId="183" applyNumberFormat="1" applyFont="1" applyFill="1" applyBorder="1" applyAlignment="1">
      <alignment horizontal="right" wrapText="1"/>
    </xf>
    <xf numFmtId="164" fontId="3" fillId="0" borderId="12" xfId="215" applyNumberFormat="1" applyFont="1" applyFill="1" applyBorder="1" applyAlignment="1">
      <alignment horizontal="right"/>
    </xf>
    <xf numFmtId="0" fontId="2" fillId="0" borderId="12" xfId="288" applyFont="1" applyBorder="1" applyAlignment="1">
      <alignment horizontal="right" vertical="top"/>
      <protection/>
    </xf>
    <xf numFmtId="0" fontId="2" fillId="0" borderId="28" xfId="288" applyFont="1" applyBorder="1" applyAlignment="1">
      <alignment horizontal="left" vertical="top"/>
      <protection/>
    </xf>
    <xf numFmtId="0" fontId="2" fillId="0" borderId="12" xfId="188" applyFont="1" applyFill="1" applyBorder="1" applyAlignment="1">
      <alignment horizontal="left" vertical="top" wrapText="1"/>
    </xf>
    <xf numFmtId="164" fontId="3" fillId="0" borderId="12" xfId="188" applyNumberFormat="1" applyFont="1" applyFill="1" applyBorder="1" applyAlignment="1">
      <alignment horizontal="right" wrapText="1"/>
    </xf>
    <xf numFmtId="164" fontId="2" fillId="0" borderId="0" xfId="0" applyNumberFormat="1" applyFont="1" applyAlignment="1">
      <alignment/>
    </xf>
    <xf numFmtId="0" fontId="9" fillId="0" borderId="12" xfId="188" applyFont="1" applyFill="1" applyBorder="1" applyAlignment="1">
      <alignment horizontal="left" vertical="top" wrapText="1"/>
    </xf>
    <xf numFmtId="0" fontId="2" fillId="0" borderId="12" xfId="183" applyFont="1" applyFill="1" applyBorder="1" applyAlignment="1">
      <alignment horizontal="left" vertical="top" wrapText="1"/>
    </xf>
    <xf numFmtId="164" fontId="3" fillId="0" borderId="12" xfId="0" applyNumberFormat="1" applyFont="1" applyFill="1" applyBorder="1" applyAlignment="1">
      <alignment/>
    </xf>
    <xf numFmtId="164" fontId="9" fillId="0" borderId="12" xfId="183" applyNumberFormat="1" applyFont="1" applyFill="1" applyBorder="1" applyAlignment="1">
      <alignment horizontal="right" wrapText="1"/>
    </xf>
    <xf numFmtId="166" fontId="7" fillId="0" borderId="12" xfId="288" applyNumberFormat="1" applyFont="1" applyBorder="1" applyAlignment="1">
      <alignment vertical="top"/>
      <protection/>
    </xf>
    <xf numFmtId="0" fontId="10" fillId="0" borderId="12" xfId="288" applyFont="1" applyFill="1" applyBorder="1" applyAlignment="1">
      <alignment horizontal="left" vertical="top" wrapText="1"/>
      <protection/>
    </xf>
    <xf numFmtId="164" fontId="11" fillId="0" borderId="12" xfId="188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49" fontId="7" fillId="0" borderId="12" xfId="287" applyNumberFormat="1" applyFont="1" applyFill="1" applyBorder="1" applyAlignment="1">
      <alignment horizontal="center" vertical="center"/>
      <protection/>
    </xf>
    <xf numFmtId="0" fontId="10" fillId="0" borderId="12" xfId="177" applyFont="1" applyFill="1" applyBorder="1" applyAlignment="1">
      <alignment horizontal="left" vertical="center"/>
    </xf>
    <xf numFmtId="164" fontId="11" fillId="0" borderId="12" xfId="287" applyNumberFormat="1" applyFont="1" applyFill="1" applyBorder="1" applyAlignment="1">
      <alignment horizontal="right" wrapText="1"/>
      <protection/>
    </xf>
    <xf numFmtId="167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7" fillId="0" borderId="12" xfId="288" applyFont="1" applyFill="1" applyBorder="1" applyAlignment="1">
      <alignment horizontal="left" vertical="top"/>
      <protection/>
    </xf>
    <xf numFmtId="0" fontId="7" fillId="0" borderId="12" xfId="177" applyFont="1" applyFill="1" applyBorder="1" applyAlignment="1">
      <alignment horizontal="left" vertical="center"/>
    </xf>
    <xf numFmtId="164" fontId="11" fillId="0" borderId="12" xfId="0" applyNumberFormat="1" applyFont="1" applyBorder="1" applyAlignment="1">
      <alignment/>
    </xf>
    <xf numFmtId="0" fontId="2" fillId="90" borderId="12" xfId="287" applyFont="1" applyFill="1" applyBorder="1" applyAlignment="1">
      <alignment horizontal="center" vertical="center" wrapText="1"/>
      <protection/>
    </xf>
    <xf numFmtId="0" fontId="9" fillId="90" borderId="12" xfId="287" applyFont="1" applyFill="1" applyBorder="1" applyAlignment="1">
      <alignment horizontal="center" vertical="center" wrapText="1"/>
      <protection/>
    </xf>
    <xf numFmtId="164" fontId="3" fillId="90" borderId="12" xfId="183" applyNumberFormat="1" applyFont="1" applyFill="1" applyBorder="1" applyAlignment="1">
      <alignment horizontal="right" wrapText="1"/>
    </xf>
    <xf numFmtId="164" fontId="3" fillId="90" borderId="12" xfId="188" applyNumberFormat="1" applyFont="1" applyFill="1" applyBorder="1" applyAlignment="1">
      <alignment horizontal="right" wrapText="1"/>
    </xf>
    <xf numFmtId="164" fontId="9" fillId="90" borderId="12" xfId="183" applyNumberFormat="1" applyFont="1" applyFill="1" applyBorder="1" applyAlignment="1">
      <alignment horizontal="right" wrapText="1"/>
    </xf>
    <xf numFmtId="0" fontId="5" fillId="0" borderId="0" xfId="287" applyFont="1" applyFill="1" applyBorder="1" applyAlignment="1">
      <alignment horizontal="center"/>
      <protection/>
    </xf>
    <xf numFmtId="49" fontId="2" fillId="0" borderId="29" xfId="287" applyNumberFormat="1" applyFont="1" applyFill="1" applyBorder="1" applyAlignment="1">
      <alignment horizontal="center" vertical="center"/>
      <protection/>
    </xf>
    <xf numFmtId="49" fontId="2" fillId="0" borderId="30" xfId="287" applyNumberFormat="1" applyFont="1" applyFill="1" applyBorder="1" applyAlignment="1">
      <alignment horizontal="center" vertical="center"/>
      <protection/>
    </xf>
    <xf numFmtId="49" fontId="2" fillId="0" borderId="31" xfId="287" applyNumberFormat="1" applyFont="1" applyFill="1" applyBorder="1" applyAlignment="1">
      <alignment horizontal="center" vertical="center"/>
      <protection/>
    </xf>
    <xf numFmtId="49" fontId="2" fillId="0" borderId="32" xfId="287" applyNumberFormat="1" applyFont="1" applyFill="1" applyBorder="1" applyAlignment="1">
      <alignment horizontal="center" vertical="center"/>
      <protection/>
    </xf>
    <xf numFmtId="0" fontId="2" fillId="0" borderId="12" xfId="287" applyFont="1" applyFill="1" applyBorder="1" applyAlignment="1">
      <alignment horizontal="center" vertical="center" wrapText="1"/>
      <protection/>
    </xf>
    <xf numFmtId="0" fontId="8" fillId="0" borderId="12" xfId="287" applyFont="1" applyFill="1" applyBorder="1" applyAlignment="1">
      <alignment horizontal="center"/>
      <protection/>
    </xf>
    <xf numFmtId="0" fontId="8" fillId="0" borderId="28" xfId="287" applyFont="1" applyFill="1" applyBorder="1" applyAlignment="1">
      <alignment horizontal="center"/>
      <protection/>
    </xf>
    <xf numFmtId="0" fontId="8" fillId="0" borderId="33" xfId="287" applyFont="1" applyFill="1" applyBorder="1" applyAlignment="1">
      <alignment horizontal="center"/>
      <protection/>
    </xf>
    <xf numFmtId="164" fontId="70" fillId="0" borderId="12" xfId="287" applyNumberFormat="1" applyFont="1" applyFill="1" applyBorder="1" applyAlignment="1">
      <alignment horizontal="center" vertical="center" wrapText="1"/>
      <protection/>
    </xf>
    <xf numFmtId="164" fontId="71" fillId="0" borderId="12" xfId="183" applyNumberFormat="1" applyFont="1" applyFill="1" applyBorder="1" applyAlignment="1">
      <alignment horizontal="right" wrapText="1"/>
    </xf>
    <xf numFmtId="164" fontId="72" fillId="0" borderId="12" xfId="287" applyNumberFormat="1" applyFont="1" applyFill="1" applyBorder="1" applyAlignment="1">
      <alignment horizontal="center" vertical="center" wrapText="1"/>
      <protection/>
    </xf>
    <xf numFmtId="0" fontId="9" fillId="0" borderId="12" xfId="288" applyFont="1" applyFill="1" applyBorder="1" applyAlignment="1">
      <alignment horizontal="left" vertical="top" wrapText="1"/>
      <protection/>
    </xf>
  </cellXfs>
  <cellStyles count="3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Currency" xfId="257"/>
    <cellStyle name="Currency [0]" xfId="258"/>
    <cellStyle name="Заголовок 1" xfId="259"/>
    <cellStyle name="Заголовок 1 2" xfId="260"/>
    <cellStyle name="Заголовок 2" xfId="261"/>
    <cellStyle name="Заголовок 2 2" xfId="262"/>
    <cellStyle name="Заголовок 3" xfId="263"/>
    <cellStyle name="Заголовок 3 2" xfId="264"/>
    <cellStyle name="Заголовок 4" xfId="265"/>
    <cellStyle name="Заголовок 4 2" xfId="266"/>
    <cellStyle name="Итог" xfId="267"/>
    <cellStyle name="Итог 2" xfId="268"/>
    <cellStyle name="Контрольная ячейка" xfId="269"/>
    <cellStyle name="Контрольная ячейка 2" xfId="270"/>
    <cellStyle name="Название" xfId="271"/>
    <cellStyle name="Название 2" xfId="272"/>
    <cellStyle name="Нейтральный" xfId="273"/>
    <cellStyle name="Нейтральный 2" xfId="274"/>
    <cellStyle name="Обычный 10" xfId="275"/>
    <cellStyle name="Обычный 11" xfId="276"/>
    <cellStyle name="Обычный 12" xfId="277"/>
    <cellStyle name="Обычный 2" xfId="278"/>
    <cellStyle name="Обычный 2 2" xfId="279"/>
    <cellStyle name="Обычный 3" xfId="280"/>
    <cellStyle name="Обычный 4" xfId="281"/>
    <cellStyle name="Обычный 5" xfId="282"/>
    <cellStyle name="Обычный 6" xfId="283"/>
    <cellStyle name="Обычный 7" xfId="284"/>
    <cellStyle name="Обычный 8" xfId="285"/>
    <cellStyle name="Обычный 9" xfId="286"/>
    <cellStyle name="Обычный_доходы" xfId="287"/>
    <cellStyle name="Обычный_Прил" xfId="288"/>
    <cellStyle name="Плохой" xfId="289"/>
    <cellStyle name="Плохой 2" xfId="290"/>
    <cellStyle name="Пояснение" xfId="291"/>
    <cellStyle name="Пояснение 2" xfId="292"/>
    <cellStyle name="Примечание" xfId="293"/>
    <cellStyle name="Примечание 2" xfId="294"/>
    <cellStyle name="Percent" xfId="295"/>
    <cellStyle name="Процентный 2" xfId="296"/>
    <cellStyle name="Процентный 2 2" xfId="297"/>
    <cellStyle name="Процентный 3" xfId="298"/>
    <cellStyle name="Процентный 3 2" xfId="299"/>
    <cellStyle name="Процентный 3 3" xfId="300"/>
    <cellStyle name="Процентный 4" xfId="301"/>
    <cellStyle name="Процентный 5" xfId="302"/>
    <cellStyle name="Процентный 6" xfId="303"/>
    <cellStyle name="Связанная ячейка" xfId="304"/>
    <cellStyle name="Связанная ячейка 2" xfId="305"/>
    <cellStyle name="Стиль 1" xfId="306"/>
    <cellStyle name="Текст предупреждения" xfId="307"/>
    <cellStyle name="Текст предупреждения 2" xfId="308"/>
    <cellStyle name="Comma" xfId="309"/>
    <cellStyle name="Comma [0]" xfId="310"/>
    <cellStyle name="Финансовый 2" xfId="311"/>
    <cellStyle name="Финансовый 3" xfId="312"/>
    <cellStyle name="Финансовый 4" xfId="313"/>
    <cellStyle name="Хороший" xfId="314"/>
    <cellStyle name="Хороший 2" xfId="3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8" sqref="I8:I35"/>
    </sheetView>
  </sheetViews>
  <sheetFormatPr defaultColWidth="9.00390625" defaultRowHeight="12.75"/>
  <cols>
    <col min="1" max="1" width="3.625" style="1" hidden="1" customWidth="1"/>
    <col min="2" max="2" width="20.375" style="1" hidden="1" customWidth="1"/>
    <col min="3" max="3" width="45.875" style="1" customWidth="1"/>
    <col min="4" max="5" width="15.375" style="1" customWidth="1"/>
    <col min="6" max="6" width="14.625" style="1" customWidth="1"/>
    <col min="7" max="7" width="15.00390625" style="1" customWidth="1"/>
    <col min="8" max="9" width="14.125" style="1" customWidth="1"/>
    <col min="10" max="12" width="14.125" style="1" hidden="1" customWidth="1"/>
    <col min="13" max="13" width="14.00390625" style="1" customWidth="1"/>
    <col min="14" max="14" width="13.125" style="1" customWidth="1"/>
    <col min="15" max="15" width="12.75390625" style="1" customWidth="1"/>
    <col min="16" max="16" width="13.125" style="1" customWidth="1"/>
    <col min="17" max="17" width="10.00390625" style="1" bestFit="1" customWidth="1"/>
    <col min="18" max="16384" width="9.125" style="1" customWidth="1"/>
  </cols>
  <sheetData>
    <row r="1" spans="15:16" ht="15">
      <c r="O1" s="2"/>
      <c r="P1" s="3" t="s">
        <v>0</v>
      </c>
    </row>
    <row r="2" spans="1:16" ht="15.75" customHeight="1">
      <c r="A2" s="54" t="s">
        <v>62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6"/>
      <c r="N3" s="6"/>
      <c r="O3" s="6"/>
      <c r="P3" s="5" t="s">
        <v>1</v>
      </c>
    </row>
    <row r="4" spans="1:16" s="7" customFormat="1" ht="13.5">
      <c r="A4" s="55" t="s">
        <v>2</v>
      </c>
      <c r="B4" s="56"/>
      <c r="C4" s="59" t="s">
        <v>3</v>
      </c>
      <c r="D4" s="60" t="s">
        <v>51</v>
      </c>
      <c r="E4" s="60"/>
      <c r="F4" s="60"/>
      <c r="G4" s="60" t="s">
        <v>4</v>
      </c>
      <c r="H4" s="60"/>
      <c r="I4" s="60"/>
      <c r="J4" s="61" t="s">
        <v>61</v>
      </c>
      <c r="K4" s="62"/>
      <c r="L4" s="62"/>
      <c r="M4" s="60" t="s">
        <v>5</v>
      </c>
      <c r="N4" s="60"/>
      <c r="O4" s="60"/>
      <c r="P4" s="60"/>
    </row>
    <row r="5" spans="1:16" ht="42" customHeight="1">
      <c r="A5" s="57"/>
      <c r="B5" s="58"/>
      <c r="C5" s="59"/>
      <c r="D5" s="8" t="s">
        <v>6</v>
      </c>
      <c r="E5" s="49" t="s">
        <v>50</v>
      </c>
      <c r="F5" s="8" t="s">
        <v>7</v>
      </c>
      <c r="G5" s="8" t="s">
        <v>8</v>
      </c>
      <c r="H5" s="9" t="s">
        <v>9</v>
      </c>
      <c r="I5" s="9" t="s">
        <v>52</v>
      </c>
      <c r="J5" s="8" t="s">
        <v>53</v>
      </c>
      <c r="K5" s="8" t="s">
        <v>60</v>
      </c>
      <c r="L5" s="8" t="s">
        <v>54</v>
      </c>
      <c r="M5" s="8" t="s">
        <v>53</v>
      </c>
      <c r="N5" s="8" t="s">
        <v>54</v>
      </c>
      <c r="O5" s="8" t="s">
        <v>10</v>
      </c>
      <c r="P5" s="8" t="s">
        <v>55</v>
      </c>
    </row>
    <row r="6" spans="1:16" s="14" customFormat="1" ht="12">
      <c r="A6" s="10" t="s">
        <v>11</v>
      </c>
      <c r="B6" s="11" t="s">
        <v>12</v>
      </c>
      <c r="C6" s="12">
        <v>1</v>
      </c>
      <c r="D6" s="12">
        <v>2</v>
      </c>
      <c r="E6" s="50">
        <v>3</v>
      </c>
      <c r="F6" s="12">
        <v>4</v>
      </c>
      <c r="G6" s="12">
        <v>5</v>
      </c>
      <c r="H6" s="13">
        <v>6</v>
      </c>
      <c r="I6" s="13">
        <v>7</v>
      </c>
      <c r="J6" s="13"/>
      <c r="K6" s="13"/>
      <c r="L6" s="13"/>
      <c r="M6" s="13">
        <v>8</v>
      </c>
      <c r="N6" s="13">
        <v>9</v>
      </c>
      <c r="O6" s="13">
        <v>10</v>
      </c>
      <c r="P6" s="13">
        <v>11</v>
      </c>
    </row>
    <row r="7" spans="1:16" s="20" customFormat="1" ht="14.25">
      <c r="A7" s="15" t="s">
        <v>13</v>
      </c>
      <c r="B7" s="16" t="s">
        <v>14</v>
      </c>
      <c r="C7" s="17" t="s">
        <v>15</v>
      </c>
      <c r="D7" s="18">
        <f>D8+D10+D12+D15+D18+D21+D26+D29+D34+D35</f>
        <v>331450.99999999994</v>
      </c>
      <c r="E7" s="18">
        <f>E8+E10+E12+E15+E18+E21+E26+E29+E34+E35+E28</f>
        <v>345434.99999999994</v>
      </c>
      <c r="F7" s="18">
        <f>F8+F10+F12+F15+F18+F21+F26+F29+F34+F35+F28</f>
        <v>344321.19999999995</v>
      </c>
      <c r="G7" s="18">
        <f>G8+G10+G12+G15+G18+G21+G26+G29+G34+G35</f>
        <v>353290.6</v>
      </c>
      <c r="H7" s="18">
        <f>H8+H10+H12+H15+H18+H21+H26+H29+H34+H35</f>
        <v>368518.9</v>
      </c>
      <c r="I7" s="18">
        <f>I8+I10+I12+I15+I18+I21+I26+I29+I34+I35</f>
        <v>393877.1</v>
      </c>
      <c r="J7" s="63">
        <f aca="true" t="shared" si="0" ref="J7:J44">G7-D7</f>
        <v>21839.600000000035</v>
      </c>
      <c r="K7" s="63">
        <f aca="true" t="shared" si="1" ref="K7:K44">G7-E7</f>
        <v>7855.600000000035</v>
      </c>
      <c r="L7" s="63">
        <f aca="true" t="shared" si="2" ref="L7:L44">G7-F7</f>
        <v>8969.400000000023</v>
      </c>
      <c r="M7" s="19">
        <f aca="true" t="shared" si="3" ref="M7:M44">G7/D7*100</f>
        <v>106.58908858322951</v>
      </c>
      <c r="N7" s="19">
        <f aca="true" t="shared" si="4" ref="N7:P21">G7/F7*100</f>
        <v>102.60495142326408</v>
      </c>
      <c r="O7" s="19">
        <f t="shared" si="4"/>
        <v>104.31041754295191</v>
      </c>
      <c r="P7" s="19">
        <f t="shared" si="4"/>
        <v>106.88111247482827</v>
      </c>
    </row>
    <row r="8" spans="1:16" s="14" customFormat="1" ht="15">
      <c r="A8" s="21" t="s">
        <v>13</v>
      </c>
      <c r="B8" s="22" t="s">
        <v>16</v>
      </c>
      <c r="C8" s="23" t="s">
        <v>17</v>
      </c>
      <c r="D8" s="24">
        <f>D9</f>
        <v>212515</v>
      </c>
      <c r="E8" s="24">
        <f>E9</f>
        <v>215315</v>
      </c>
      <c r="F8" s="24">
        <f>F9</f>
        <v>218966</v>
      </c>
      <c r="G8" s="24">
        <f>G9</f>
        <v>235510</v>
      </c>
      <c r="H8" s="24">
        <f>H9</f>
        <v>253162</v>
      </c>
      <c r="I8" s="24">
        <f>I9</f>
        <v>274856</v>
      </c>
      <c r="J8" s="65">
        <f t="shared" si="0"/>
        <v>22995</v>
      </c>
      <c r="K8" s="65">
        <f t="shared" si="1"/>
        <v>20195</v>
      </c>
      <c r="L8" s="65">
        <f t="shared" si="2"/>
        <v>16544</v>
      </c>
      <c r="M8" s="25">
        <f t="shared" si="3"/>
        <v>110.82041267675223</v>
      </c>
      <c r="N8" s="25">
        <f t="shared" si="4"/>
        <v>107.5555109012358</v>
      </c>
      <c r="O8" s="25">
        <f t="shared" si="4"/>
        <v>107.49522313277569</v>
      </c>
      <c r="P8" s="25">
        <f t="shared" si="4"/>
        <v>108.56921654908716</v>
      </c>
    </row>
    <row r="9" spans="1:17" ht="15">
      <c r="A9" s="26" t="s">
        <v>13</v>
      </c>
      <c r="B9" s="27" t="s">
        <v>18</v>
      </c>
      <c r="C9" s="28" t="s">
        <v>19</v>
      </c>
      <c r="D9" s="29">
        <v>212515</v>
      </c>
      <c r="E9" s="52">
        <v>215315</v>
      </c>
      <c r="F9" s="29">
        <v>218966</v>
      </c>
      <c r="G9" s="29">
        <v>235510</v>
      </c>
      <c r="H9" s="25">
        <v>253162</v>
      </c>
      <c r="I9" s="25">
        <v>274856</v>
      </c>
      <c r="J9" s="65">
        <f t="shared" si="0"/>
        <v>22995</v>
      </c>
      <c r="K9" s="65">
        <f t="shared" si="1"/>
        <v>20195</v>
      </c>
      <c r="L9" s="65">
        <f t="shared" si="2"/>
        <v>16544</v>
      </c>
      <c r="M9" s="25">
        <f t="shared" si="3"/>
        <v>110.82041267675223</v>
      </c>
      <c r="N9" s="25">
        <f t="shared" si="4"/>
        <v>107.5555109012358</v>
      </c>
      <c r="O9" s="25">
        <f t="shared" si="4"/>
        <v>107.49522313277569</v>
      </c>
      <c r="P9" s="25">
        <f t="shared" si="4"/>
        <v>108.56921654908716</v>
      </c>
      <c r="Q9" s="30"/>
    </row>
    <row r="10" spans="1:16" s="14" customFormat="1" ht="36">
      <c r="A10" s="21" t="s">
        <v>13</v>
      </c>
      <c r="B10" s="22" t="s">
        <v>20</v>
      </c>
      <c r="C10" s="31" t="s">
        <v>21</v>
      </c>
      <c r="D10" s="29">
        <f>D11</f>
        <v>10546</v>
      </c>
      <c r="E10" s="29">
        <f>E11</f>
        <v>10546</v>
      </c>
      <c r="F10" s="29">
        <f>F11</f>
        <v>8332</v>
      </c>
      <c r="G10" s="29">
        <f>G11</f>
        <v>3996.5</v>
      </c>
      <c r="H10" s="29">
        <f>H11</f>
        <v>5665.2</v>
      </c>
      <c r="I10" s="29">
        <f>I11</f>
        <v>4451.5</v>
      </c>
      <c r="J10" s="65">
        <f t="shared" si="0"/>
        <v>-6549.5</v>
      </c>
      <c r="K10" s="65">
        <f t="shared" si="1"/>
        <v>-6549.5</v>
      </c>
      <c r="L10" s="65">
        <f t="shared" si="2"/>
        <v>-4335.5</v>
      </c>
      <c r="M10" s="25">
        <f t="shared" si="3"/>
        <v>37.895884695619195</v>
      </c>
      <c r="N10" s="25">
        <f t="shared" si="4"/>
        <v>47.96567450792127</v>
      </c>
      <c r="O10" s="25">
        <f t="shared" si="4"/>
        <v>141.75403478043287</v>
      </c>
      <c r="P10" s="25">
        <f t="shared" si="4"/>
        <v>78.57621972745888</v>
      </c>
    </row>
    <row r="11" spans="1:16" ht="25.5">
      <c r="A11" s="26" t="s">
        <v>13</v>
      </c>
      <c r="B11" s="27" t="s">
        <v>22</v>
      </c>
      <c r="C11" s="32" t="s">
        <v>23</v>
      </c>
      <c r="D11" s="24">
        <v>10546</v>
      </c>
      <c r="E11" s="51">
        <v>10546</v>
      </c>
      <c r="F11" s="24">
        <v>8332</v>
      </c>
      <c r="G11" s="24">
        <v>3996.5</v>
      </c>
      <c r="H11" s="25">
        <v>5665.2</v>
      </c>
      <c r="I11" s="25">
        <v>4451.5</v>
      </c>
      <c r="J11" s="65">
        <f t="shared" si="0"/>
        <v>-6549.5</v>
      </c>
      <c r="K11" s="65">
        <f t="shared" si="1"/>
        <v>-6549.5</v>
      </c>
      <c r="L11" s="65">
        <f t="shared" si="2"/>
        <v>-4335.5</v>
      </c>
      <c r="M11" s="25">
        <f t="shared" si="3"/>
        <v>37.895884695619195</v>
      </c>
      <c r="N11" s="25">
        <f t="shared" si="4"/>
        <v>47.96567450792127</v>
      </c>
      <c r="O11" s="25">
        <f t="shared" si="4"/>
        <v>141.75403478043287</v>
      </c>
      <c r="P11" s="25">
        <f t="shared" si="4"/>
        <v>78.57621972745888</v>
      </c>
    </row>
    <row r="12" spans="1:16" s="14" customFormat="1" ht="15">
      <c r="A12" s="21" t="s">
        <v>13</v>
      </c>
      <c r="B12" s="22" t="s">
        <v>24</v>
      </c>
      <c r="C12" s="23" t="s">
        <v>25</v>
      </c>
      <c r="D12" s="24">
        <f>D13+D14</f>
        <v>25406</v>
      </c>
      <c r="E12" s="24">
        <f>E13+E14</f>
        <v>25406</v>
      </c>
      <c r="F12" s="24">
        <f>F13+F14</f>
        <v>22553</v>
      </c>
      <c r="G12" s="24">
        <f>G13+G14</f>
        <v>24025</v>
      </c>
      <c r="H12" s="24">
        <f>H13+H14</f>
        <v>25784</v>
      </c>
      <c r="I12" s="24">
        <f>I13+I14</f>
        <v>27801</v>
      </c>
      <c r="J12" s="65">
        <f t="shared" si="0"/>
        <v>-1381</v>
      </c>
      <c r="K12" s="65">
        <f t="shared" si="1"/>
        <v>-1381</v>
      </c>
      <c r="L12" s="65">
        <f t="shared" si="2"/>
        <v>1472</v>
      </c>
      <c r="M12" s="25">
        <f t="shared" si="3"/>
        <v>94.56427615523893</v>
      </c>
      <c r="N12" s="25">
        <f t="shared" si="4"/>
        <v>106.52684786946305</v>
      </c>
      <c r="O12" s="25">
        <f t="shared" si="4"/>
        <v>107.32154006243498</v>
      </c>
      <c r="P12" s="25">
        <f t="shared" si="4"/>
        <v>107.82268073223705</v>
      </c>
    </row>
    <row r="13" spans="1:16" ht="25.5">
      <c r="A13" s="26" t="s">
        <v>13</v>
      </c>
      <c r="B13" s="27" t="s">
        <v>26</v>
      </c>
      <c r="C13" s="32" t="s">
        <v>63</v>
      </c>
      <c r="D13" s="24">
        <v>25301</v>
      </c>
      <c r="E13" s="51">
        <v>25301</v>
      </c>
      <c r="F13" s="24">
        <v>22302</v>
      </c>
      <c r="G13" s="24">
        <v>23774</v>
      </c>
      <c r="H13" s="25">
        <v>25533</v>
      </c>
      <c r="I13" s="25">
        <v>27550</v>
      </c>
      <c r="J13" s="65">
        <f t="shared" si="0"/>
        <v>-1527</v>
      </c>
      <c r="K13" s="65">
        <f t="shared" si="1"/>
        <v>-1527</v>
      </c>
      <c r="L13" s="65">
        <f t="shared" si="2"/>
        <v>1472</v>
      </c>
      <c r="M13" s="25">
        <f t="shared" si="3"/>
        <v>93.96466542824395</v>
      </c>
      <c r="N13" s="25">
        <f t="shared" si="4"/>
        <v>106.60030490538965</v>
      </c>
      <c r="O13" s="25">
        <f t="shared" si="4"/>
        <v>107.3988390678893</v>
      </c>
      <c r="P13" s="25">
        <f t="shared" si="4"/>
        <v>107.89958093447696</v>
      </c>
    </row>
    <row r="14" spans="1:16" ht="25.5">
      <c r="A14" s="26"/>
      <c r="B14" s="27"/>
      <c r="C14" s="32" t="s">
        <v>64</v>
      </c>
      <c r="D14" s="24">
        <v>105</v>
      </c>
      <c r="E14" s="51">
        <v>105</v>
      </c>
      <c r="F14" s="24">
        <v>251</v>
      </c>
      <c r="G14" s="24">
        <v>251</v>
      </c>
      <c r="H14" s="25">
        <v>251</v>
      </c>
      <c r="I14" s="25">
        <v>251</v>
      </c>
      <c r="J14" s="65"/>
      <c r="K14" s="65">
        <f t="shared" si="1"/>
        <v>146</v>
      </c>
      <c r="L14" s="65">
        <f t="shared" si="2"/>
        <v>0</v>
      </c>
      <c r="M14" s="25"/>
      <c r="N14" s="25">
        <f t="shared" si="4"/>
        <v>100</v>
      </c>
      <c r="O14" s="25">
        <f t="shared" si="4"/>
        <v>100</v>
      </c>
      <c r="P14" s="25">
        <f t="shared" si="4"/>
        <v>100</v>
      </c>
    </row>
    <row r="15" spans="1:16" s="14" customFormat="1" ht="15">
      <c r="A15" s="21" t="s">
        <v>13</v>
      </c>
      <c r="B15" s="22" t="s">
        <v>27</v>
      </c>
      <c r="C15" s="23" t="s">
        <v>28</v>
      </c>
      <c r="D15" s="24">
        <f>D16+D17</f>
        <v>26326</v>
      </c>
      <c r="E15" s="24">
        <f aca="true" t="shared" si="5" ref="E15:L15">E16+E17</f>
        <v>26326</v>
      </c>
      <c r="F15" s="24">
        <f t="shared" si="5"/>
        <v>28256</v>
      </c>
      <c r="G15" s="24">
        <f>G16+G17</f>
        <v>30206</v>
      </c>
      <c r="H15" s="24">
        <f t="shared" si="5"/>
        <v>32290</v>
      </c>
      <c r="I15" s="24">
        <f t="shared" si="5"/>
        <v>34517</v>
      </c>
      <c r="J15" s="64">
        <f t="shared" si="5"/>
        <v>2743</v>
      </c>
      <c r="K15" s="64">
        <f t="shared" si="5"/>
        <v>2743</v>
      </c>
      <c r="L15" s="64">
        <f t="shared" si="5"/>
        <v>1392</v>
      </c>
      <c r="M15" s="25">
        <f t="shared" si="3"/>
        <v>114.73828154675986</v>
      </c>
      <c r="N15" s="25">
        <f t="shared" si="4"/>
        <v>106.90118912797281</v>
      </c>
      <c r="O15" s="25">
        <f t="shared" si="4"/>
        <v>106.89929153148381</v>
      </c>
      <c r="P15" s="25">
        <f t="shared" si="4"/>
        <v>106.89687209662435</v>
      </c>
    </row>
    <row r="16" spans="1:16" s="14" customFormat="1" ht="15">
      <c r="A16" s="21"/>
      <c r="B16" s="22"/>
      <c r="C16" s="23" t="s">
        <v>65</v>
      </c>
      <c r="D16" s="24">
        <v>7509</v>
      </c>
      <c r="E16" s="51">
        <v>7509</v>
      </c>
      <c r="F16" s="24">
        <v>8088</v>
      </c>
      <c r="G16" s="24">
        <v>8646</v>
      </c>
      <c r="H16" s="25">
        <v>9242</v>
      </c>
      <c r="I16" s="25">
        <v>9880</v>
      </c>
      <c r="J16" s="65"/>
      <c r="K16" s="65"/>
      <c r="L16" s="65"/>
      <c r="M16" s="25"/>
      <c r="N16" s="25"/>
      <c r="O16" s="25"/>
      <c r="P16" s="25"/>
    </row>
    <row r="17" spans="1:16" ht="15">
      <c r="A17" s="26" t="s">
        <v>13</v>
      </c>
      <c r="B17" s="27" t="s">
        <v>29</v>
      </c>
      <c r="C17" s="32" t="s">
        <v>66</v>
      </c>
      <c r="D17" s="24">
        <v>18817</v>
      </c>
      <c r="E17" s="51">
        <v>18817</v>
      </c>
      <c r="F17" s="24">
        <v>20168</v>
      </c>
      <c r="G17" s="24">
        <v>21560</v>
      </c>
      <c r="H17" s="25">
        <v>23048</v>
      </c>
      <c r="I17" s="25">
        <v>24637</v>
      </c>
      <c r="J17" s="65">
        <f t="shared" si="0"/>
        <v>2743</v>
      </c>
      <c r="K17" s="65">
        <f t="shared" si="1"/>
        <v>2743</v>
      </c>
      <c r="L17" s="65">
        <f t="shared" si="2"/>
        <v>1392</v>
      </c>
      <c r="M17" s="25">
        <f t="shared" si="3"/>
        <v>114.57724398150609</v>
      </c>
      <c r="N17" s="25">
        <f t="shared" si="4"/>
        <v>106.90202300674336</v>
      </c>
      <c r="O17" s="25">
        <f t="shared" si="4"/>
        <v>106.90166975881262</v>
      </c>
      <c r="P17" s="25">
        <f t="shared" si="4"/>
        <v>106.89430753210691</v>
      </c>
    </row>
    <row r="18" spans="1:16" s="14" customFormat="1" ht="15">
      <c r="A18" s="21" t="s">
        <v>13</v>
      </c>
      <c r="B18" s="22" t="s">
        <v>30</v>
      </c>
      <c r="C18" s="23" t="s">
        <v>31</v>
      </c>
      <c r="D18" s="24">
        <f>D19+D20</f>
        <v>4836</v>
      </c>
      <c r="E18" s="24">
        <f>E19+E20</f>
        <v>4836</v>
      </c>
      <c r="F18" s="24">
        <f>F19+F20</f>
        <v>4815</v>
      </c>
      <c r="G18" s="24">
        <f>G19+G20</f>
        <v>5148</v>
      </c>
      <c r="H18" s="24">
        <f>H19+H20</f>
        <v>5531</v>
      </c>
      <c r="I18" s="24">
        <f>I19+I20</f>
        <v>5969</v>
      </c>
      <c r="J18" s="65">
        <f t="shared" si="0"/>
        <v>312</v>
      </c>
      <c r="K18" s="65">
        <f t="shared" si="1"/>
        <v>312</v>
      </c>
      <c r="L18" s="65">
        <f t="shared" si="2"/>
        <v>333</v>
      </c>
      <c r="M18" s="25">
        <f t="shared" si="3"/>
        <v>106.4516129032258</v>
      </c>
      <c r="N18" s="25">
        <f t="shared" si="4"/>
        <v>106.91588785046729</v>
      </c>
      <c r="O18" s="25">
        <f t="shared" si="4"/>
        <v>107.43978243978245</v>
      </c>
      <c r="P18" s="25">
        <f>I18/H18*100</f>
        <v>107.91900198879046</v>
      </c>
    </row>
    <row r="19" spans="1:16" s="14" customFormat="1" ht="36">
      <c r="A19" s="21"/>
      <c r="B19" s="22"/>
      <c r="C19" s="23" t="s">
        <v>67</v>
      </c>
      <c r="D19" s="24">
        <v>4785</v>
      </c>
      <c r="E19" s="51">
        <v>4785</v>
      </c>
      <c r="F19" s="24">
        <v>4815</v>
      </c>
      <c r="G19" s="24">
        <v>5133</v>
      </c>
      <c r="H19" s="25">
        <v>5513</v>
      </c>
      <c r="I19" s="25">
        <v>5948</v>
      </c>
      <c r="J19" s="65"/>
      <c r="K19" s="65"/>
      <c r="L19" s="65"/>
      <c r="M19" s="25"/>
      <c r="N19" s="25"/>
      <c r="O19" s="25"/>
      <c r="P19" s="25"/>
    </row>
    <row r="20" spans="1:16" ht="25.5">
      <c r="A20" s="26" t="s">
        <v>13</v>
      </c>
      <c r="B20" s="27" t="s">
        <v>32</v>
      </c>
      <c r="C20" s="32" t="s">
        <v>68</v>
      </c>
      <c r="D20" s="24">
        <v>51</v>
      </c>
      <c r="E20" s="51">
        <v>51</v>
      </c>
      <c r="F20" s="24">
        <v>0</v>
      </c>
      <c r="G20" s="24">
        <v>15</v>
      </c>
      <c r="H20" s="25">
        <v>18</v>
      </c>
      <c r="I20" s="25">
        <v>21</v>
      </c>
      <c r="J20" s="65">
        <f t="shared" si="0"/>
        <v>-36</v>
      </c>
      <c r="K20" s="65">
        <f t="shared" si="1"/>
        <v>-36</v>
      </c>
      <c r="L20" s="65">
        <f t="shared" si="2"/>
        <v>15</v>
      </c>
      <c r="M20" s="25">
        <f t="shared" si="3"/>
        <v>29.411764705882355</v>
      </c>
      <c r="N20" s="25" t="e">
        <f t="shared" si="4"/>
        <v>#DIV/0!</v>
      </c>
      <c r="O20" s="25">
        <f t="shared" si="4"/>
        <v>120</v>
      </c>
      <c r="P20" s="25">
        <f>I20/H20*100</f>
        <v>116.66666666666667</v>
      </c>
    </row>
    <row r="21" spans="1:16" s="14" customFormat="1" ht="36">
      <c r="A21" s="21" t="s">
        <v>13</v>
      </c>
      <c r="B21" s="22" t="s">
        <v>33</v>
      </c>
      <c r="C21" s="23" t="s">
        <v>34</v>
      </c>
      <c r="D21" s="24">
        <f>D22+D23+D24+D25</f>
        <v>39357.1</v>
      </c>
      <c r="E21" s="24">
        <f>E22+E23+E24+E25</f>
        <v>40133.1</v>
      </c>
      <c r="F21" s="24">
        <f>F22+F23+F24+F25</f>
        <v>40133.6</v>
      </c>
      <c r="G21" s="24">
        <f>G22+G23+G24+G25</f>
        <v>39649.1</v>
      </c>
      <c r="H21" s="24">
        <f>H22+H23+H24+H25</f>
        <v>36643.7</v>
      </c>
      <c r="I21" s="24">
        <f>I22+I23+I24+I25</f>
        <v>36639.6</v>
      </c>
      <c r="J21" s="65">
        <f t="shared" si="0"/>
        <v>292</v>
      </c>
      <c r="K21" s="65">
        <f t="shared" si="1"/>
        <v>-484</v>
      </c>
      <c r="L21" s="65">
        <f t="shared" si="2"/>
        <v>-484.5</v>
      </c>
      <c r="M21" s="25">
        <f t="shared" si="3"/>
        <v>100.74192458285798</v>
      </c>
      <c r="N21" s="25">
        <f t="shared" si="4"/>
        <v>98.79278210776008</v>
      </c>
      <c r="O21" s="25">
        <f t="shared" si="4"/>
        <v>92.42000448938312</v>
      </c>
      <c r="P21" s="25">
        <f>I21/H21*100</f>
        <v>99.98881117354415</v>
      </c>
    </row>
    <row r="22" spans="1:16" ht="38.25">
      <c r="A22" s="26" t="s">
        <v>13</v>
      </c>
      <c r="B22" s="27" t="s">
        <v>35</v>
      </c>
      <c r="C22" s="28" t="s">
        <v>69</v>
      </c>
      <c r="D22" s="29">
        <v>27.6</v>
      </c>
      <c r="E22" s="52">
        <v>27.6</v>
      </c>
      <c r="F22" s="33">
        <v>27.6</v>
      </c>
      <c r="G22" s="29">
        <v>24.2</v>
      </c>
      <c r="H22" s="25">
        <v>18.8</v>
      </c>
      <c r="I22" s="25">
        <v>14.7</v>
      </c>
      <c r="J22" s="65">
        <f t="shared" si="0"/>
        <v>-3.400000000000002</v>
      </c>
      <c r="K22" s="65">
        <f t="shared" si="1"/>
        <v>-3.400000000000002</v>
      </c>
      <c r="L22" s="65">
        <f t="shared" si="2"/>
        <v>-3.400000000000002</v>
      </c>
      <c r="M22" s="25">
        <f>G22/D22*100</f>
        <v>87.68115942028984</v>
      </c>
      <c r="N22" s="25">
        <f aca="true" t="shared" si="6" ref="N22:P37">G22/F22*100</f>
        <v>87.68115942028984</v>
      </c>
      <c r="O22" s="25">
        <f t="shared" si="6"/>
        <v>77.68595041322315</v>
      </c>
      <c r="P22" s="25">
        <f>I22/H22*100</f>
        <v>78.19148936170211</v>
      </c>
    </row>
    <row r="23" spans="1:16" ht="76.5">
      <c r="A23" s="26">
        <v>0</v>
      </c>
      <c r="B23" s="27" t="s">
        <v>36</v>
      </c>
      <c r="C23" s="28" t="s">
        <v>70</v>
      </c>
      <c r="D23" s="29">
        <v>34219.4</v>
      </c>
      <c r="E23" s="52">
        <v>34219.4</v>
      </c>
      <c r="F23" s="33">
        <v>34219.4</v>
      </c>
      <c r="G23" s="29">
        <v>33614.3</v>
      </c>
      <c r="H23" s="25">
        <v>30614.3</v>
      </c>
      <c r="I23" s="25">
        <v>30614.3</v>
      </c>
      <c r="J23" s="65">
        <f t="shared" si="0"/>
        <v>-605.0999999999985</v>
      </c>
      <c r="K23" s="65">
        <f t="shared" si="1"/>
        <v>-605.0999999999985</v>
      </c>
      <c r="L23" s="65">
        <f t="shared" si="2"/>
        <v>-605.0999999999985</v>
      </c>
      <c r="M23" s="25"/>
      <c r="N23" s="25">
        <f t="shared" si="6"/>
        <v>98.23170482241068</v>
      </c>
      <c r="O23" s="25">
        <f t="shared" si="6"/>
        <v>91.07522691235575</v>
      </c>
      <c r="P23" s="25">
        <f>I23/H23*100</f>
        <v>100</v>
      </c>
    </row>
    <row r="24" spans="1:16" ht="76.5">
      <c r="A24" s="26"/>
      <c r="B24" s="27"/>
      <c r="C24" s="28" t="s">
        <v>74</v>
      </c>
      <c r="D24" s="29">
        <v>5100</v>
      </c>
      <c r="E24" s="52">
        <v>5876</v>
      </c>
      <c r="F24" s="33">
        <v>5876</v>
      </c>
      <c r="G24" s="29">
        <v>6000</v>
      </c>
      <c r="H24" s="25">
        <v>6000</v>
      </c>
      <c r="I24" s="25">
        <v>6000</v>
      </c>
      <c r="J24" s="65">
        <f t="shared" si="0"/>
        <v>900</v>
      </c>
      <c r="K24" s="65"/>
      <c r="L24" s="65"/>
      <c r="M24" s="25"/>
      <c r="N24" s="25"/>
      <c r="O24" s="25">
        <f t="shared" si="6"/>
        <v>100</v>
      </c>
      <c r="P24" s="25">
        <f>I24/H24*100</f>
        <v>100</v>
      </c>
    </row>
    <row r="25" spans="1:16" ht="76.5">
      <c r="A25" s="26"/>
      <c r="B25" s="27"/>
      <c r="C25" s="28" t="s">
        <v>75</v>
      </c>
      <c r="D25" s="29">
        <v>10.1</v>
      </c>
      <c r="E25" s="52">
        <v>10.1</v>
      </c>
      <c r="F25" s="33">
        <v>10.6</v>
      </c>
      <c r="G25" s="29">
        <v>10.6</v>
      </c>
      <c r="H25" s="25">
        <v>10.6</v>
      </c>
      <c r="I25" s="25">
        <v>10.6</v>
      </c>
      <c r="J25" s="65">
        <f t="shared" si="0"/>
        <v>0.5</v>
      </c>
      <c r="K25" s="65"/>
      <c r="L25" s="65"/>
      <c r="M25" s="25"/>
      <c r="N25" s="25"/>
      <c r="O25" s="25">
        <f t="shared" si="6"/>
        <v>100</v>
      </c>
      <c r="P25" s="25">
        <f>I25/H25*100</f>
        <v>100</v>
      </c>
    </row>
    <row r="26" spans="1:16" ht="25.5">
      <c r="A26" s="26"/>
      <c r="B26" s="27"/>
      <c r="C26" s="32" t="s">
        <v>38</v>
      </c>
      <c r="D26" s="29">
        <f>D27</f>
        <v>5700.1</v>
      </c>
      <c r="E26" s="29">
        <f>E27</f>
        <v>5700.1</v>
      </c>
      <c r="F26" s="29">
        <f>F27</f>
        <v>3643</v>
      </c>
      <c r="G26" s="29">
        <f>G27</f>
        <v>3643</v>
      </c>
      <c r="H26" s="29">
        <f>H27</f>
        <v>3643</v>
      </c>
      <c r="I26" s="29">
        <f>I27</f>
        <v>3643</v>
      </c>
      <c r="J26" s="65"/>
      <c r="K26" s="65"/>
      <c r="L26" s="65"/>
      <c r="M26" s="25"/>
      <c r="N26" s="25"/>
      <c r="O26" s="25"/>
      <c r="P26" s="25"/>
    </row>
    <row r="27" spans="1:16" ht="25.5">
      <c r="A27" s="26"/>
      <c r="B27" s="27"/>
      <c r="C27" s="28" t="s">
        <v>40</v>
      </c>
      <c r="D27" s="29">
        <v>5700.1</v>
      </c>
      <c r="E27" s="52">
        <v>5700.1</v>
      </c>
      <c r="F27" s="33">
        <v>3643</v>
      </c>
      <c r="G27" s="29">
        <v>3643</v>
      </c>
      <c r="H27" s="25">
        <v>3643</v>
      </c>
      <c r="I27" s="25">
        <v>3643</v>
      </c>
      <c r="J27" s="65"/>
      <c r="K27" s="65"/>
      <c r="L27" s="65"/>
      <c r="M27" s="25"/>
      <c r="N27" s="25"/>
      <c r="O27" s="25"/>
      <c r="P27" s="25"/>
    </row>
    <row r="28" spans="1:16" ht="25.5">
      <c r="A28" s="26"/>
      <c r="B28" s="27"/>
      <c r="C28" s="28" t="s">
        <v>80</v>
      </c>
      <c r="D28" s="29">
        <v>0</v>
      </c>
      <c r="E28" s="52">
        <v>0</v>
      </c>
      <c r="F28" s="33">
        <v>286</v>
      </c>
      <c r="G28" s="29">
        <v>0</v>
      </c>
      <c r="H28" s="25">
        <v>0</v>
      </c>
      <c r="I28" s="25">
        <v>0</v>
      </c>
      <c r="J28" s="65"/>
      <c r="K28" s="65"/>
      <c r="L28" s="65"/>
      <c r="M28" s="25"/>
      <c r="N28" s="25"/>
      <c r="O28" s="25"/>
      <c r="P28" s="25"/>
    </row>
    <row r="29" spans="1:16" ht="25.5">
      <c r="A29" s="26" t="s">
        <v>13</v>
      </c>
      <c r="B29" s="27" t="s">
        <v>37</v>
      </c>
      <c r="C29" s="32" t="s">
        <v>44</v>
      </c>
      <c r="D29" s="24">
        <f>D30+D31+D32+D33</f>
        <v>3540</v>
      </c>
      <c r="E29" s="24">
        <f>E30+E31+E32+E33</f>
        <v>13948</v>
      </c>
      <c r="F29" s="24">
        <f>F30+F31+F32+F33</f>
        <v>13961.8</v>
      </c>
      <c r="G29" s="24">
        <f>G30+G31+G32+G33</f>
        <v>8134</v>
      </c>
      <c r="H29" s="24">
        <f>H30+H31+H32+H33</f>
        <v>2816</v>
      </c>
      <c r="I29" s="24">
        <f>I30+I31+I32+I33</f>
        <v>2780</v>
      </c>
      <c r="J29" s="65">
        <f t="shared" si="0"/>
        <v>4594</v>
      </c>
      <c r="K29" s="65">
        <f t="shared" si="1"/>
        <v>-5814</v>
      </c>
      <c r="L29" s="65">
        <f t="shared" si="2"/>
        <v>-5827.799999999999</v>
      </c>
      <c r="M29" s="25">
        <f t="shared" si="3"/>
        <v>229.77401129943505</v>
      </c>
      <c r="N29" s="25">
        <f t="shared" si="6"/>
        <v>58.25896374392987</v>
      </c>
      <c r="O29" s="25">
        <f t="shared" si="6"/>
        <v>34.620113105483156</v>
      </c>
      <c r="P29" s="25">
        <f>I30/H30*100</f>
        <v>76.92307692307693</v>
      </c>
    </row>
    <row r="30" spans="1:16" ht="15.75" customHeight="1">
      <c r="A30" s="26" t="s">
        <v>13</v>
      </c>
      <c r="B30" s="27" t="s">
        <v>39</v>
      </c>
      <c r="C30" s="28" t="s">
        <v>76</v>
      </c>
      <c r="D30" s="29">
        <v>540</v>
      </c>
      <c r="E30" s="52">
        <v>540</v>
      </c>
      <c r="F30" s="29">
        <v>540</v>
      </c>
      <c r="G30" s="29">
        <v>204</v>
      </c>
      <c r="H30" s="25">
        <v>156</v>
      </c>
      <c r="I30" s="25">
        <v>120</v>
      </c>
      <c r="J30" s="65">
        <f t="shared" si="0"/>
        <v>-336</v>
      </c>
      <c r="K30" s="65">
        <f t="shared" si="1"/>
        <v>-336</v>
      </c>
      <c r="L30" s="65">
        <f t="shared" si="2"/>
        <v>-336</v>
      </c>
      <c r="M30" s="25">
        <f t="shared" si="3"/>
        <v>37.77777777777778</v>
      </c>
      <c r="N30" s="25">
        <f t="shared" si="6"/>
        <v>37.77777777777778</v>
      </c>
      <c r="O30" s="25">
        <f t="shared" si="6"/>
        <v>76.47058823529412</v>
      </c>
      <c r="P30" s="25" t="e">
        <f>I31/H31*100</f>
        <v>#DIV/0!</v>
      </c>
    </row>
    <row r="31" spans="1:16" ht="25.5">
      <c r="A31" s="26" t="s">
        <v>13</v>
      </c>
      <c r="B31" s="27" t="s">
        <v>41</v>
      </c>
      <c r="C31" s="28" t="s">
        <v>77</v>
      </c>
      <c r="D31" s="29">
        <v>1800</v>
      </c>
      <c r="E31" s="52">
        <v>3900</v>
      </c>
      <c r="F31" s="29">
        <v>3913.4</v>
      </c>
      <c r="G31" s="29">
        <v>0</v>
      </c>
      <c r="H31" s="25">
        <v>0</v>
      </c>
      <c r="I31" s="25">
        <v>0</v>
      </c>
      <c r="J31" s="65">
        <f t="shared" si="0"/>
        <v>-1800</v>
      </c>
      <c r="K31" s="65">
        <f t="shared" si="1"/>
        <v>-3900</v>
      </c>
      <c r="L31" s="65">
        <f t="shared" si="2"/>
        <v>-3913.4</v>
      </c>
      <c r="M31" s="25">
        <f t="shared" si="3"/>
        <v>0</v>
      </c>
      <c r="N31" s="25">
        <f t="shared" si="6"/>
        <v>0</v>
      </c>
      <c r="O31" s="25" t="e">
        <f t="shared" si="6"/>
        <v>#DIV/0!</v>
      </c>
      <c r="P31" s="25">
        <f>I32/H32*100</f>
        <v>100</v>
      </c>
    </row>
    <row r="32" spans="1:16" ht="51">
      <c r="A32" s="26" t="s">
        <v>13</v>
      </c>
      <c r="B32" s="27" t="s">
        <v>42</v>
      </c>
      <c r="C32" s="28" t="s">
        <v>78</v>
      </c>
      <c r="D32" s="29">
        <v>1200</v>
      </c>
      <c r="E32" s="52">
        <v>8606</v>
      </c>
      <c r="F32" s="29">
        <v>8606</v>
      </c>
      <c r="G32" s="29">
        <v>7930</v>
      </c>
      <c r="H32" s="25">
        <v>2660</v>
      </c>
      <c r="I32" s="25">
        <v>2660</v>
      </c>
      <c r="J32" s="65">
        <f t="shared" si="0"/>
        <v>6730</v>
      </c>
      <c r="K32" s="65">
        <f t="shared" si="1"/>
        <v>-676</v>
      </c>
      <c r="L32" s="65">
        <f t="shared" si="2"/>
        <v>-676</v>
      </c>
      <c r="M32" s="25">
        <f t="shared" si="3"/>
        <v>660.8333333333334</v>
      </c>
      <c r="N32" s="25">
        <f t="shared" si="6"/>
        <v>92.14501510574019</v>
      </c>
      <c r="O32" s="25">
        <f t="shared" si="6"/>
        <v>33.54350567465322</v>
      </c>
      <c r="P32" s="25" t="e">
        <f>I33/H33*100</f>
        <v>#DIV/0!</v>
      </c>
    </row>
    <row r="33" spans="1:16" s="14" customFormat="1" ht="48">
      <c r="A33" s="21" t="s">
        <v>13</v>
      </c>
      <c r="B33" s="22" t="s">
        <v>43</v>
      </c>
      <c r="C33" s="23" t="s">
        <v>79</v>
      </c>
      <c r="D33" s="34">
        <v>0</v>
      </c>
      <c r="E33" s="53">
        <v>902</v>
      </c>
      <c r="F33" s="34">
        <v>902.4</v>
      </c>
      <c r="G33" s="34">
        <v>0</v>
      </c>
      <c r="H33" s="25">
        <v>0</v>
      </c>
      <c r="I33" s="25">
        <v>0</v>
      </c>
      <c r="J33" s="65">
        <f t="shared" si="0"/>
        <v>0</v>
      </c>
      <c r="K33" s="65">
        <f t="shared" si="1"/>
        <v>-902</v>
      </c>
      <c r="L33" s="65">
        <f t="shared" si="2"/>
        <v>-902.4</v>
      </c>
      <c r="M33" s="25" t="e">
        <f t="shared" si="3"/>
        <v>#DIV/0!</v>
      </c>
      <c r="N33" s="25">
        <f t="shared" si="6"/>
        <v>0</v>
      </c>
      <c r="O33" s="25" t="e">
        <f t="shared" si="6"/>
        <v>#DIV/0!</v>
      </c>
      <c r="P33" s="25" t="e">
        <f>#REF!/#REF!*100</f>
        <v>#REF!</v>
      </c>
    </row>
    <row r="34" spans="1:16" ht="15">
      <c r="A34" s="26" t="s">
        <v>13</v>
      </c>
      <c r="B34" s="27" t="s">
        <v>45</v>
      </c>
      <c r="C34" s="23" t="s">
        <v>46</v>
      </c>
      <c r="D34" s="24">
        <v>2224.8</v>
      </c>
      <c r="E34" s="51">
        <v>2224.8</v>
      </c>
      <c r="F34" s="24">
        <v>2795</v>
      </c>
      <c r="G34" s="24">
        <v>2979</v>
      </c>
      <c r="H34" s="25">
        <v>2984</v>
      </c>
      <c r="I34" s="25">
        <v>3220</v>
      </c>
      <c r="J34" s="65">
        <f t="shared" si="0"/>
        <v>754.1999999999998</v>
      </c>
      <c r="K34" s="65">
        <f t="shared" si="1"/>
        <v>754.1999999999998</v>
      </c>
      <c r="L34" s="65">
        <f t="shared" si="2"/>
        <v>184</v>
      </c>
      <c r="M34" s="25">
        <f t="shared" si="3"/>
        <v>133.8996763754045</v>
      </c>
      <c r="N34" s="25">
        <f t="shared" si="6"/>
        <v>106.58318425760287</v>
      </c>
      <c r="O34" s="25">
        <f t="shared" si="6"/>
        <v>100.16784155756966</v>
      </c>
      <c r="P34" s="25">
        <f t="shared" si="6"/>
        <v>107.90884718498658</v>
      </c>
    </row>
    <row r="35" spans="1:16" ht="15">
      <c r="A35" s="26"/>
      <c r="B35" s="44" t="s">
        <v>56</v>
      </c>
      <c r="C35" s="45" t="s">
        <v>57</v>
      </c>
      <c r="D35" s="24">
        <v>1000</v>
      </c>
      <c r="E35" s="51">
        <v>1000</v>
      </c>
      <c r="F35" s="24">
        <v>579.8</v>
      </c>
      <c r="G35" s="24">
        <v>0</v>
      </c>
      <c r="H35" s="25">
        <v>0</v>
      </c>
      <c r="I35" s="25">
        <v>0</v>
      </c>
      <c r="J35" s="65">
        <f t="shared" si="0"/>
        <v>-1000</v>
      </c>
      <c r="K35" s="65">
        <f t="shared" si="1"/>
        <v>-1000</v>
      </c>
      <c r="L35" s="65">
        <f t="shared" si="2"/>
        <v>-579.8</v>
      </c>
      <c r="M35" s="19" t="s">
        <v>59</v>
      </c>
      <c r="N35" s="25" t="s">
        <v>59</v>
      </c>
      <c r="O35" s="25" t="e">
        <f>H35/G35*100</f>
        <v>#DIV/0!</v>
      </c>
      <c r="P35" s="25" t="e">
        <f>I35/H35*100</f>
        <v>#DIV/0!</v>
      </c>
    </row>
    <row r="36" spans="1:16" s="38" customFormat="1" ht="14.25">
      <c r="A36" s="35"/>
      <c r="B36" s="46" t="s">
        <v>47</v>
      </c>
      <c r="C36" s="36" t="s">
        <v>48</v>
      </c>
      <c r="D36" s="37">
        <f>D37+D38+D39</f>
        <v>708978.6</v>
      </c>
      <c r="E36" s="37">
        <f>E37+E38+E39+E40+E41+E42</f>
        <v>1024092.3999999999</v>
      </c>
      <c r="F36" s="37">
        <f>F37+F38+F39</f>
        <v>1024092.8</v>
      </c>
      <c r="G36" s="37">
        <f>G37+G38+G39</f>
        <v>724778.5</v>
      </c>
      <c r="H36" s="37">
        <f>H37+H38+H39</f>
        <v>725004.7000000001</v>
      </c>
      <c r="I36" s="37">
        <f>I37+I38+I39</f>
        <v>684531.1000000001</v>
      </c>
      <c r="J36" s="63">
        <f t="shared" si="0"/>
        <v>15799.900000000023</v>
      </c>
      <c r="K36" s="63">
        <f t="shared" si="1"/>
        <v>-299313.8999999999</v>
      </c>
      <c r="L36" s="63">
        <f t="shared" si="2"/>
        <v>-299314.30000000005</v>
      </c>
      <c r="M36" s="19">
        <f t="shared" si="3"/>
        <v>102.22854399272418</v>
      </c>
      <c r="N36" s="19">
        <f t="shared" si="6"/>
        <v>70.7727366113696</v>
      </c>
      <c r="O36" s="19">
        <f t="shared" si="6"/>
        <v>100.03120953505106</v>
      </c>
      <c r="P36" s="19">
        <f t="shared" si="6"/>
        <v>94.41747067294874</v>
      </c>
    </row>
    <row r="37" spans="1:16" s="38" customFormat="1" ht="24">
      <c r="A37" s="35"/>
      <c r="B37" s="46"/>
      <c r="C37" s="66" t="s">
        <v>71</v>
      </c>
      <c r="D37" s="29">
        <v>158996.7</v>
      </c>
      <c r="E37" s="52">
        <v>151682</v>
      </c>
      <c r="F37" s="29">
        <v>151682</v>
      </c>
      <c r="G37" s="29">
        <v>154277.9</v>
      </c>
      <c r="H37" s="25">
        <v>153756.8</v>
      </c>
      <c r="I37" s="25">
        <v>107336.2</v>
      </c>
      <c r="J37" s="63"/>
      <c r="K37" s="63"/>
      <c r="L37" s="63"/>
      <c r="M37" s="19">
        <f t="shared" si="3"/>
        <v>97.03213966076024</v>
      </c>
      <c r="N37" s="19">
        <f t="shared" si="6"/>
        <v>101.71140939597313</v>
      </c>
      <c r="O37" s="19">
        <f t="shared" si="6"/>
        <v>99.6622328927215</v>
      </c>
      <c r="P37" s="19">
        <f t="shared" si="6"/>
        <v>69.80907511082437</v>
      </c>
    </row>
    <row r="38" spans="1:16" s="38" customFormat="1" ht="24">
      <c r="A38" s="35"/>
      <c r="B38" s="46"/>
      <c r="C38" s="66" t="s">
        <v>72</v>
      </c>
      <c r="D38" s="29">
        <v>614.3</v>
      </c>
      <c r="E38" s="52">
        <v>262530.1</v>
      </c>
      <c r="F38" s="29"/>
      <c r="G38" s="29">
        <v>43088.4</v>
      </c>
      <c r="H38" s="25">
        <v>46541.1</v>
      </c>
      <c r="I38" s="25">
        <v>49488.1</v>
      </c>
      <c r="J38" s="63"/>
      <c r="K38" s="63"/>
      <c r="L38" s="63"/>
      <c r="M38" s="19">
        <f t="shared" si="3"/>
        <v>7014.227576102883</v>
      </c>
      <c r="N38" s="19" t="e">
        <f aca="true" t="shared" si="7" ref="N38:P42">G38/F38*100</f>
        <v>#DIV/0!</v>
      </c>
      <c r="O38" s="19">
        <f t="shared" si="7"/>
        <v>108.01306152003787</v>
      </c>
      <c r="P38" s="19">
        <f t="shared" si="7"/>
        <v>106.33203770430866</v>
      </c>
    </row>
    <row r="39" spans="1:16" s="38" customFormat="1" ht="24">
      <c r="A39" s="35"/>
      <c r="B39" s="46"/>
      <c r="C39" s="66" t="s">
        <v>73</v>
      </c>
      <c r="D39" s="29">
        <v>549367.6</v>
      </c>
      <c r="E39" s="52">
        <v>561666.5</v>
      </c>
      <c r="F39" s="29">
        <v>872410.8</v>
      </c>
      <c r="G39" s="29">
        <v>527412.2</v>
      </c>
      <c r="H39" s="25">
        <v>524706.8</v>
      </c>
      <c r="I39" s="25">
        <v>527706.8</v>
      </c>
      <c r="J39" s="63"/>
      <c r="K39" s="63"/>
      <c r="L39" s="63"/>
      <c r="M39" s="19">
        <f t="shared" si="3"/>
        <v>96.00351385848018</v>
      </c>
      <c r="N39" s="19">
        <f t="shared" si="7"/>
        <v>60.454570255205454</v>
      </c>
      <c r="O39" s="19">
        <f t="shared" si="7"/>
        <v>99.48704258263274</v>
      </c>
      <c r="P39" s="19">
        <f t="shared" si="7"/>
        <v>100.57174787900595</v>
      </c>
    </row>
    <row r="40" spans="1:16" s="38" customFormat="1" ht="15">
      <c r="A40" s="35"/>
      <c r="B40" s="46"/>
      <c r="C40" s="66" t="s">
        <v>81</v>
      </c>
      <c r="D40" s="29">
        <v>0</v>
      </c>
      <c r="E40" s="52">
        <v>8361.2</v>
      </c>
      <c r="F40" s="29"/>
      <c r="G40" s="29">
        <v>0</v>
      </c>
      <c r="H40" s="25">
        <v>0</v>
      </c>
      <c r="I40" s="25">
        <v>0</v>
      </c>
      <c r="J40" s="63"/>
      <c r="K40" s="63"/>
      <c r="L40" s="63"/>
      <c r="M40" s="19" t="e">
        <f t="shared" si="3"/>
        <v>#DIV/0!</v>
      </c>
      <c r="N40" s="19" t="e">
        <f t="shared" si="7"/>
        <v>#DIV/0!</v>
      </c>
      <c r="O40" s="19" t="e">
        <f t="shared" si="7"/>
        <v>#DIV/0!</v>
      </c>
      <c r="P40" s="19" t="e">
        <f t="shared" si="7"/>
        <v>#DIV/0!</v>
      </c>
    </row>
    <row r="41" spans="1:16" s="38" customFormat="1" ht="15">
      <c r="A41" s="35"/>
      <c r="B41" s="46"/>
      <c r="C41" s="66" t="s">
        <v>82</v>
      </c>
      <c r="D41" s="29">
        <v>0</v>
      </c>
      <c r="E41" s="52">
        <v>38703</v>
      </c>
      <c r="F41" s="29"/>
      <c r="G41" s="29">
        <v>0</v>
      </c>
      <c r="H41" s="25">
        <v>0</v>
      </c>
      <c r="I41" s="25">
        <v>0</v>
      </c>
      <c r="J41" s="63"/>
      <c r="K41" s="63"/>
      <c r="L41" s="63"/>
      <c r="M41" s="19" t="e">
        <f t="shared" si="3"/>
        <v>#DIV/0!</v>
      </c>
      <c r="N41" s="19" t="e">
        <f t="shared" si="7"/>
        <v>#DIV/0!</v>
      </c>
      <c r="O41" s="19" t="e">
        <f t="shared" si="7"/>
        <v>#DIV/0!</v>
      </c>
      <c r="P41" s="19" t="e">
        <f t="shared" si="7"/>
        <v>#DIV/0!</v>
      </c>
    </row>
    <row r="42" spans="1:16" s="38" customFormat="1" ht="36">
      <c r="A42" s="35"/>
      <c r="B42" s="46"/>
      <c r="C42" s="66" t="s">
        <v>83</v>
      </c>
      <c r="D42" s="29">
        <v>0</v>
      </c>
      <c r="E42" s="52">
        <v>1149.6</v>
      </c>
      <c r="F42" s="29"/>
      <c r="G42" s="29">
        <v>0</v>
      </c>
      <c r="H42" s="25">
        <v>0</v>
      </c>
      <c r="I42" s="25">
        <v>0</v>
      </c>
      <c r="J42" s="63"/>
      <c r="K42" s="63"/>
      <c r="L42" s="63"/>
      <c r="M42" s="19" t="e">
        <f t="shared" si="3"/>
        <v>#DIV/0!</v>
      </c>
      <c r="N42" s="19" t="e">
        <f t="shared" si="7"/>
        <v>#DIV/0!</v>
      </c>
      <c r="O42" s="19" t="e">
        <f t="shared" si="7"/>
        <v>#DIV/0!</v>
      </c>
      <c r="P42" s="19" t="e">
        <f t="shared" si="7"/>
        <v>#DIV/0!</v>
      </c>
    </row>
    <row r="43" spans="1:16" s="38" customFormat="1" ht="14.25">
      <c r="A43" s="39"/>
      <c r="B43" s="47"/>
      <c r="C43" s="40" t="s">
        <v>49</v>
      </c>
      <c r="D43" s="41">
        <f>D44-D38-D39</f>
        <v>490447.69999999984</v>
      </c>
      <c r="E43" s="41">
        <f>E44-E38-E39</f>
        <v>545330.7999999998</v>
      </c>
      <c r="F43" s="41">
        <f>F44-F38-F39</f>
        <v>496003.19999999995</v>
      </c>
      <c r="G43" s="41">
        <f>G44-G38-G39</f>
        <v>507568.5000000001</v>
      </c>
      <c r="H43" s="41">
        <f>H44-H38-H39</f>
        <v>522275.70000000007</v>
      </c>
      <c r="I43" s="41">
        <f>I44-I38-I39</f>
        <v>501213.30000000016</v>
      </c>
      <c r="J43" s="63">
        <f t="shared" si="0"/>
        <v>17120.80000000028</v>
      </c>
      <c r="K43" s="63">
        <f t="shared" si="1"/>
        <v>-37762.2999999997</v>
      </c>
      <c r="L43" s="63">
        <f t="shared" si="2"/>
        <v>11565.300000000163</v>
      </c>
      <c r="M43" s="19">
        <f t="shared" si="3"/>
        <v>103.49085131809169</v>
      </c>
      <c r="N43" s="19">
        <f aca="true" t="shared" si="8" ref="N43:P44">G43/F43*100</f>
        <v>102.33169866646026</v>
      </c>
      <c r="O43" s="19">
        <f t="shared" si="8"/>
        <v>102.89757934150758</v>
      </c>
      <c r="P43" s="19">
        <f t="shared" si="8"/>
        <v>95.96718744525164</v>
      </c>
    </row>
    <row r="44" spans="1:16" ht="14.25">
      <c r="A44" s="43"/>
      <c r="B44" s="43"/>
      <c r="C44" s="40" t="s">
        <v>58</v>
      </c>
      <c r="D44" s="48">
        <f>D7+D36</f>
        <v>1040429.5999999999</v>
      </c>
      <c r="E44" s="48">
        <f>E7+E36</f>
        <v>1369527.4</v>
      </c>
      <c r="F44" s="48">
        <f>F7+F36</f>
        <v>1368414</v>
      </c>
      <c r="G44" s="48">
        <f>G7+G36</f>
        <v>1078069.1</v>
      </c>
      <c r="H44" s="48">
        <f>H7+H36</f>
        <v>1093523.6</v>
      </c>
      <c r="I44" s="48">
        <f>I7+I36</f>
        <v>1078408.2000000002</v>
      </c>
      <c r="J44" s="63">
        <f t="shared" si="0"/>
        <v>37639.50000000023</v>
      </c>
      <c r="K44" s="63">
        <f t="shared" si="1"/>
        <v>-291458.2999999998</v>
      </c>
      <c r="L44" s="63">
        <f t="shared" si="2"/>
        <v>-290344.8999999999</v>
      </c>
      <c r="M44" s="19">
        <f t="shared" si="3"/>
        <v>103.61768830875249</v>
      </c>
      <c r="N44" s="19">
        <f t="shared" si="8"/>
        <v>78.78237872456728</v>
      </c>
      <c r="O44" s="19">
        <f t="shared" si="8"/>
        <v>101.4335351973264</v>
      </c>
      <c r="P44" s="19">
        <f t="shared" si="8"/>
        <v>98.61773445035847</v>
      </c>
    </row>
    <row r="45" ht="12.75">
      <c r="G45" s="42"/>
    </row>
    <row r="46" spans="4:12" ht="12.75">
      <c r="D46" s="30"/>
      <c r="E46" s="30"/>
      <c r="F46" s="30"/>
      <c r="G46" s="30"/>
      <c r="H46" s="30"/>
      <c r="I46" s="30"/>
      <c r="J46" s="30"/>
      <c r="K46" s="30"/>
      <c r="L46" s="30"/>
    </row>
    <row r="47" ht="12.75">
      <c r="D47" s="30"/>
    </row>
    <row r="48" ht="12.75">
      <c r="G48" s="30"/>
    </row>
    <row r="49" spans="4:7" ht="12.75">
      <c r="D49" s="30"/>
      <c r="E49" s="30"/>
      <c r="F49" s="30"/>
      <c r="G49" s="30"/>
    </row>
    <row r="50" spans="4:7" ht="12.75">
      <c r="D50" s="30"/>
      <c r="E50" s="30"/>
      <c r="F50" s="30"/>
      <c r="G50" s="30"/>
    </row>
    <row r="51" spans="7:9" ht="12.75">
      <c r="G51" s="42"/>
      <c r="H51" s="30"/>
      <c r="I51" s="30"/>
    </row>
    <row r="54" ht="12.75">
      <c r="G54" s="30"/>
    </row>
  </sheetData>
  <sheetProtection/>
  <mergeCells count="7">
    <mergeCell ref="A2:P2"/>
    <mergeCell ref="A4:B5"/>
    <mergeCell ref="C4:C5"/>
    <mergeCell ref="D4:F4"/>
    <mergeCell ref="G4:I4"/>
    <mergeCell ref="J4:L4"/>
    <mergeCell ref="M4:P4"/>
  </mergeCells>
  <printOptions/>
  <pageMargins left="0" right="0" top="0.3937007874015748" bottom="0.3937007874015748" header="0" footer="0"/>
  <pageSetup fitToHeight="2" horizontalDpi="600" verticalDpi="600" orientation="landscape" paperSize="9" scale="77" r:id="rId1"/>
  <headerFooter alignWithMargins="0">
    <oddFooter>&amp;R&amp;"Times New Roman,обычный"Страница &amp;P   Приложение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Чугаева</dc:creator>
  <cp:keywords/>
  <dc:description/>
  <cp:lastModifiedBy>Наталья</cp:lastModifiedBy>
  <cp:lastPrinted>2014-11-03T07:44:22Z</cp:lastPrinted>
  <dcterms:created xsi:type="dcterms:W3CDTF">2014-10-01T04:32:38Z</dcterms:created>
  <dcterms:modified xsi:type="dcterms:W3CDTF">2014-11-03T07:50:43Z</dcterms:modified>
  <cp:category/>
  <cp:version/>
  <cp:contentType/>
  <cp:contentStatus/>
</cp:coreProperties>
</file>