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'Бюджет'!$A$16:$G$17</definedName>
  </definedNames>
  <calcPr fullCalcOnLoad="1"/>
</workbook>
</file>

<file path=xl/sharedStrings.xml><?xml version="1.0" encoding="utf-8"?>
<sst xmlns="http://schemas.openxmlformats.org/spreadsheetml/2006/main" count="243" uniqueCount="232">
  <si>
    <t>Развитие детского технического творчества в Добрянском муниципальном районе</t>
  </si>
  <si>
    <t>Организация и проведение августовской педагогической конференции</t>
  </si>
  <si>
    <t>Создание условий для личностного, профильного и профессионального самоопределения школьника</t>
  </si>
  <si>
    <t>Обеспечение воспитания и обучения детей-инвалидов в дошкольных образовательных организациях и на дому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</si>
  <si>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</si>
  <si>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</si>
  <si>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Проведение мероприятий, посвященных календарным и юбилейным датам</t>
  </si>
  <si>
    <t>Проведение мероприятий, направленных на формирование имиджа профессии (профессиональные праздники, конкурсы)</t>
  </si>
  <si>
    <t>Проведение районных фестивалей, конкурсов, выставок, мероприятий</t>
  </si>
  <si>
    <t>Участие творческих коллективов района в краевых и территориальных праздниках, фестивалях, ярмарках, форумах и других акциях</t>
  </si>
  <si>
    <t>Проведение межпоселенческих мероприятий в сфере культуры и досуга</t>
  </si>
  <si>
    <t>Проведение мероприятий, направленных на развитие творческого и интеллектуального потенциала молодых людей</t>
  </si>
  <si>
    <t>Проведение мероприятий, направленных на поддержку юных дарований</t>
  </si>
  <si>
    <t>Проведение конкурсов, форумов, фестивалей, мероприятий, направленных на пропаганду семейных ценностей</t>
  </si>
  <si>
    <t>Проведение мероприятий, конкурсов, фестивалей для детей с ограниченными возможностями здоровья</t>
  </si>
  <si>
    <t>Организация участия семей, воспитывающих детей-инвалидов и детей с ограниченными возможностями здоровья в краевых, межмуниципальных и всероссийских конкурсах, фестивалях, мероприятиях</t>
  </si>
  <si>
    <t>Обеспечение жильем молодых семей на территории Добрянского муниципального района</t>
  </si>
  <si>
    <t>Предоставление грантов начинающим крестьянским (фермерским) хозяйствам</t>
  </si>
  <si>
    <t>Содержание и обслуживание внешних инженерных сетей, находящихся в муниципальной казне</t>
  </si>
  <si>
    <t>Районный конкурс "Безопасное колесо"</t>
  </si>
  <si>
    <t>Участие в краевом конкурсе "Безопасное колесо"</t>
  </si>
  <si>
    <t>Мероприятия по предупреждению детского дорожно-транспортного травматизма</t>
  </si>
  <si>
    <t>Публикация информации в печатных СМИ</t>
  </si>
  <si>
    <t>Участие детей и подростков группы риска и СОП в краевых, Всероссийских мероприятиях</t>
  </si>
  <si>
    <t>Обучение руководящего состава и специалистов органов управления в области ГО и ЧС</t>
  </si>
  <si>
    <t>Исполнение обязательств по реструктурированной задолженности Добрянского муниципального района в части исполнения решений судов</t>
  </si>
  <si>
    <t>Обеспечение своевременных расчетов Добрянским муниципальным районом по погашению и обслуживанию кредита, полученного в кредитной организации</t>
  </si>
  <si>
    <t>1</t>
  </si>
  <si>
    <t>2</t>
  </si>
  <si>
    <t>3</t>
  </si>
  <si>
    <t>4</t>
  </si>
  <si>
    <t>5</t>
  </si>
  <si>
    <t>Изменение показателей уточненного бюджета от утвержденного бюджета тыс. руб. (гр.3-гр.2)</t>
  </si>
  <si>
    <t>ВСЕГО</t>
  </si>
  <si>
    <t>1. Функционирование и развитие системы образования Добрянского района</t>
  </si>
  <si>
    <t>2. Культура Добрянского района</t>
  </si>
  <si>
    <t>Наименование мероприятия</t>
  </si>
  <si>
    <t>ИТОГО по программе 2</t>
  </si>
  <si>
    <t>3. Развитие физической культуры и спорта на территории Добрянского района</t>
  </si>
  <si>
    <t>ИТОГО по программе 3</t>
  </si>
  <si>
    <t>4. Молодежная и семейная политика Добрянского муниципального района</t>
  </si>
  <si>
    <t>ИТОГО по программе 4</t>
  </si>
  <si>
    <t>5. Развитие сельского хозяйства, малого и среднего предпринимательства на территории Добрянского района</t>
  </si>
  <si>
    <t>ИТОГО по программе 5</t>
  </si>
  <si>
    <t>6. Инфраструктура Добрянского района</t>
  </si>
  <si>
    <t>7. Управление земельными ресурсами и имуществом Добрянского муниципального района</t>
  </si>
  <si>
    <t>ИТОГО по программе 7</t>
  </si>
  <si>
    <t>8. Обеспечение общественной безопасности Добрянского муниципального района</t>
  </si>
  <si>
    <t>ИТОГО по программе 8</t>
  </si>
  <si>
    <t>ИТОГО по программе 9</t>
  </si>
  <si>
    <t>10. Управление муниципальными финансами и муниципальным долгом</t>
  </si>
  <si>
    <t>ИТОГО по программе 10</t>
  </si>
  <si>
    <t>ИТОГО по программе 11</t>
  </si>
  <si>
    <t>Проведение технической инвентаризации объектов недвижимости, находящихся в собственности Добрянского муниципального района</t>
  </si>
  <si>
    <t>Межевание земельных участков, находящихся в собственности муниципального образования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</si>
  <si>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</si>
  <si>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Реализация основных общеобразовательных программ дошкольного образования</t>
  </si>
  <si>
    <t>Присмотр и уход</t>
  </si>
  <si>
    <t>Реализация отдельных мероприятий муниципальных программ Добрянского муниципального района</t>
  </si>
  <si>
    <t>Обеспечение  государственных гарантий  реализации прав на получение общедоступного  и бесплатного дошкольного образования  в дошкольных образовательных организациях</t>
  </si>
  <si>
    <t>Реализация основных общеобразовательных программ начального общего образования,  основного общего образования, среднего общего образования</t>
  </si>
  <si>
    <t>Организация подвоза учащихся к месту учебы в общеобразовательных учреждениях</t>
  </si>
  <si>
    <t>Выплата вознаграждения за выполнения функций классного руководителя педагогическим работникам образовательных организаций</t>
  </si>
  <si>
    <t xml:space="preserve">Организация и проведение работы с одаренными детьми </t>
  </si>
  <si>
    <t>Проведение церемонии награждения выпускников школ золотыми и серебряными  медалями</t>
  </si>
  <si>
    <t>Организация мероприятий с учащимися</t>
  </si>
  <si>
    <t>Методическое сопровождение профессионального уровня педагогов учреждений общего и дополнительного образования</t>
  </si>
  <si>
    <t>Организация отдыха детей и молодежи</t>
  </si>
  <si>
    <t>Мероприятие по организации оздоровления и отдыха детей</t>
  </si>
  <si>
    <t>Предоставление мер социальной поддержки педагогическим работникам образовательных организаций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</si>
  <si>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</si>
  <si>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и профессиональных организациях</t>
  </si>
  <si>
    <t xml:space="preserve">Предоставление выплаты компенсации части родительской платы за присмотр и уход за ребенком в  образовательных организациях, реализующих образовательную программу дошкольного образования </t>
  </si>
  <si>
    <t>Содержание муниципальных органов Добрянского муниципального района</t>
  </si>
  <si>
    <t>ИТОГО по программе 1</t>
  </si>
  <si>
    <t>Организация показа концертов и концертных программ</t>
  </si>
  <si>
    <t>Организация и проведение официальных спортивных мероприятий</t>
  </si>
  <si>
    <t>Организация и проведение физкультурно-массовых мероприятий, спортивных соревнований, мероприятий для людей с ограниченными возможностями здоровья на территории Добрянского муниципального района</t>
  </si>
  <si>
    <t>Участие сборных команд, ведущих спортсменов Добрянского муниципального района в физкультурно-массовых мероприятиях и спортивных соревнованиях краевого, регионального, всероссийского и международного уровня</t>
  </si>
  <si>
    <t>Организация и проведение мероприятий, направленных на внедрение Всероссийского физкультурно-спортивного комплекса "Готов к труду и обороне" (ГТО) на территории Добрянского муниципального района</t>
  </si>
  <si>
    <t xml:space="preserve">Предоставление грантов на развитие семейных животноводческих ферм </t>
  </si>
  <si>
    <t>Организация и проведение ярмарочных и др. мероприятий способствующих сбыту сельскохозяйственной продукции и  сельскохозяйственных животных</t>
  </si>
  <si>
    <t>Государственная поддержка кредитования малых форм хозяйствования (возмещение процентной ставки по долгосрочным, среднесрочным и краткосрочным кредитам, взятым малыми формами хозяйствования</t>
  </si>
  <si>
    <t>Администрирование отдельных государственных полномочий по поддержке сельскохозяйственного производства</t>
  </si>
  <si>
    <t>Поощрение учащихся общеобразовательных учреждений района в виде проведения  экскурсии по достопримечательностям района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</si>
  <si>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создания, и (или) развития либо модернизации производства товаров (работ, услуг)</t>
  </si>
  <si>
    <t>ИТОГО по программе 6</t>
  </si>
  <si>
    <t>Содержание автомобильных дорог местного значения вне границ населенных пунктов в границах Добрянского муниципального района</t>
  </si>
  <si>
    <t>Мероприятия по приведению в нормативное состояние автомобильных дорог местного значения Добрянского муниципального района</t>
  </si>
  <si>
    <t>Предоставление субсидий перевозчику, занятому на субсидируемых регулярных перевозках в границах ДМР</t>
  </si>
  <si>
    <t>Обеспечение мероприятий по переселению граждан из аварийного жилищного фонда за счет средств краевого бюджета</t>
  </si>
  <si>
    <t>Подготовка документации по планировке территории сельских поселений Добрянского муниципального района</t>
  </si>
  <si>
    <t>Внесение изменений в Схему территориального планирования Добрянского муниципального района</t>
  </si>
  <si>
    <t xml:space="preserve">Содержание муниципальных органов Добрянского муниципального района </t>
  </si>
  <si>
    <t xml:space="preserve">Содержание казенных учреждений Добрянского муниципального района </t>
  </si>
  <si>
    <t>Содержание и обслуживание муниципального  недвижимого имущества Добрянского  района</t>
  </si>
  <si>
    <t>Текущий ремонт инженерных сетей,  находящихся в муниципальной казне</t>
  </si>
  <si>
    <t xml:space="preserve">Информационное обеспечение ведения Реестра муниципального имущества и Реестра договоров аренды имущества и земельных участков </t>
  </si>
  <si>
    <t>Мониторинг на полигоне твердых бытовых отходов п. Полазна</t>
  </si>
  <si>
    <t>Текущий ремонт недвижимого имущества, находящегося в муниципальной казне</t>
  </si>
  <si>
    <t>Районный конкурс замещающих семей «Наша дружная семья»</t>
  </si>
  <si>
    <t>Новогодние мероприятия для детей из малообеспеченных семей</t>
  </si>
  <si>
    <t>Организация изготовления и размещение в местах массового пребывания людей, в общественном транспорте памяток, листовок, плакатов о порядке действий в случае угрозы террористического акта и при обнаружении подозрительных предметов</t>
  </si>
  <si>
    <t xml:space="preserve">Проведение районных акций по пропаганде здорового образа жизни среди подростков и молодёжи </t>
  </si>
  <si>
    <t>Районный футбольный турнир  по дворовому футболу «Двор без наркотиков»</t>
  </si>
  <si>
    <t>Обеспечение деятельности  МКУ «Единая дежурно-диспетчерская служба Добрянского муниципального района»</t>
  </si>
  <si>
    <t>Повышения защищенности объектов транспортной инфраструктуры</t>
  </si>
  <si>
    <t>9. Функционирование системы муниципального управления</t>
  </si>
  <si>
    <t xml:space="preserve">Содержание муниципальных органов  Добрянского муниципального района </t>
  </si>
  <si>
    <t xml:space="preserve">Развитие информационно-коммуникационных систем </t>
  </si>
  <si>
    <t xml:space="preserve">Приобретение программного обеспечения </t>
  </si>
  <si>
    <t>Организация рабочих мест для работы в ИСЭД ПК и системе исполнения регламентов</t>
  </si>
  <si>
    <t>Обеспечение работоспособности и модернизация официального сайта АДМР, в т.ч. хостинг сайта</t>
  </si>
  <si>
    <t>Публикация нормативных актов и  размещение информационных материалов о деятельности администрации в печатных СМИ</t>
  </si>
  <si>
    <t>Прием и обслуживание официальных делегаций, отдельных лиц и организаций; проведение  официальных мероприятий</t>
  </si>
  <si>
    <t>Система наград и поощрений муниципального образования «Добрянский муниципальный район»</t>
  </si>
  <si>
    <t>Ежемесячные денежные выплаты Почетным гражданам Добрянского муниципального района</t>
  </si>
  <si>
    <t>Организация и проведение организационных, информационных, образовательных мероприятий по вопросам охраны труда</t>
  </si>
  <si>
    <t xml:space="preserve">Техническое обеспечение охраны труда </t>
  </si>
  <si>
    <t>Средства, предоставляемые поселениями Добрянскому муниципальному району для осуществления полномочий по кассовому обслуживанию муниципальных учреждений поселений</t>
  </si>
  <si>
    <t>Управление Резервным фондом администрации Добрянского муниципального района</t>
  </si>
  <si>
    <t>Выравнивание бюджетной обеспеченности сельских поселений  Добрянского муниципального района из районного фонда финансовой поддержки поселений</t>
  </si>
  <si>
    <t>Публикация тематических статей по вопросам межэтнических отношений в районных средствах массовой информации, изготовление и размещение объектов социальной рекламы, пропагандирующих взаимоуважение между лицами разных национальностей и вероисповедания, способствующие формированию позитивных установок на этническое многообразие, пропаганду народных традиций и обычаев, укрепление единства и добрососедства народов, проживающих на территории района</t>
  </si>
  <si>
    <t>Проведение мероприятий, направленных на укрепление межнациональной и межконфессиональной солидарности среди жителей Добрянского муниципального района</t>
  </si>
  <si>
    <t>12. Кадровая политика Добрянского муниципального района</t>
  </si>
  <si>
    <t>ИТОГО по программе 12</t>
  </si>
  <si>
    <t>Размещение в СМИ информации об объявлении конкурса на включение в резерв управленческих кадров ДМР и результатов конкурса на включение в резерв управленческих кадров ДМР</t>
  </si>
  <si>
    <t>Проведение диспансеризации муниципальных служащих</t>
  </si>
  <si>
    <t>Выплата пенсий за выслугу лет лицам, замещавшим муниципальные должности муниципальной службы в органах местного самоуправления Добрянского муниципального района</t>
  </si>
  <si>
    <t>Выплата компенсации за аренду жилья специалистам муниципальных  учреждений образования</t>
  </si>
  <si>
    <t>Организация и проведение мероприятий "День учителя", "Учитель года", "Лучший педагог"</t>
  </si>
  <si>
    <t>% исполнения к уточненному бюджету, (гр.5/гр3*100)</t>
  </si>
  <si>
    <t>11. Гармонизация межнациональных и межконфессиональных отношений</t>
  </si>
  <si>
    <t>Утвержденный бюджет (в ред. решения ЗС от 26.12.2016 № 72), тыс. руб.</t>
  </si>
  <si>
    <t>Предоставление государственных гарантий на получение общедоступного бесплатного дошкольного, начального общего  основного общего, среднего общего образования, а также дополнительного образования в общеобразовательных организациях</t>
  </si>
  <si>
    <t>Реализация дополнительных общеобразовательных общеразвивающих программ, реализация дополнительных общеобразовательных предпрофессиональных программ в области искусств</t>
  </si>
  <si>
    <t>Развитие кадетского движения</t>
  </si>
  <si>
    <t>Мероприятие по утеплению здания МАУО "Полазненская СОШ № 1"</t>
  </si>
  <si>
    <t>Проведение ремонтных работ в образовательных учреждениях</t>
  </si>
  <si>
    <t>Субсидия социально-ориентированным некоммерческим организациями ДМР, не являющимися муниципальными (государственными) учреждениями</t>
  </si>
  <si>
    <t>Конкуср социальных инициатив и проектов среди некоммерческих организаций Добрянского муниципального района</t>
  </si>
  <si>
    <t>Спортивная подготовка по олимпийским видам спорта. Биатлон. Этап совершенствования спортивного мастерства</t>
  </si>
  <si>
    <t>Спортивная подготовка по олимпийским видам спорта. Биатлон. Этап высшего спортивного мастерства</t>
  </si>
  <si>
    <t>Спортивная подготовка по олимпийским видам спорта. Дзюдо. Тренировочный этап (этап спортивной специализации)</t>
  </si>
  <si>
    <t>Спортивная подготовка по олимпийским видам спорта. Футбол. Тренировочный этап (этап спортивной специализации)</t>
  </si>
  <si>
    <t>Спортивная подготовка по олимпийским видам спорта. Дзюдо. Этап совершенствования спортивного мастерства</t>
  </si>
  <si>
    <t>Спортивная подготовка по олимпийским видам спорта. Спортивная борьба. Этап начальной подготовки</t>
  </si>
  <si>
    <t>Спортивная подготовка по олимпийским видам спорта. Спортивная борьба. Тренировочный этап (этап спортивной специализации)</t>
  </si>
  <si>
    <t>Спортивная подготовка по олимпийским видам спорта. Спортивная борьба. Этап совершенствования спортивного мастерства</t>
  </si>
  <si>
    <t>Спортивная подготовка по олимпийским видам спорта. Спортивная борьба. Этап высшего спортивного мастерства</t>
  </si>
  <si>
    <t>Спортивная подготовка по неолимпийским видам спорта. Самбо. Тренировочный этап (этап спортивной специализации)</t>
  </si>
  <si>
    <t>Реализация дополнительных предпрофессиональных программ в области физической культуры и спорта</t>
  </si>
  <si>
    <t>Реализация дополнительных общеразвивающих программ</t>
  </si>
  <si>
    <t>Предоставление мер социальной поддержки педагогическим работникам образовательных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</si>
  <si>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Субсидии автономным некомерческим организациям, созданным в целях предоставления услуг в сфере физической культуры и спорта и осуществляющим свою деятельность на территории Добрянского муниципального района</t>
  </si>
  <si>
    <t>Имущественный взнос некоммерческой организации Фонд "Молодежный прорыв"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</si>
  <si>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</si>
  <si>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Возмещение части затрат на уплату процентов по долгосрочным, среднесрочным и краткосрочным кредитам, взятым малыми формами хозяйствования</t>
  </si>
  <si>
    <t>Предоставление крестьянским (фермерским) хозяйствам Добрянского муниципального района, являющимися производителями животноводческой продукции, субсидии на возмещение 50% понесенных затрат</t>
  </si>
  <si>
    <t>Субсидии на возмещение части затрат, связанных с уплатой субъектами малого и среднего предпринимательства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</t>
  </si>
  <si>
    <t>Средства, передаваемые Добрянскому муниципальному району на выполнение полномочий на улучшение жилищных условий граждан, проживающих в сельской местности, в том числе молодых семей и молодых специалистов в рамках реализации ФЦП "Устойчивое развитие сельских территорий на 2014-2017 годы и на период до 2020 года"</t>
  </si>
  <si>
    <t>Инвестиционный проект "Районный культурно-досуговый центр в г. Добрянка Пермского края"</t>
  </si>
  <si>
    <t>Инвестиционный проект "Строительство крытого катка с искусственным льдом в г.Добрянка Пермского края"</t>
  </si>
  <si>
    <t>Инвестиционный проект "Корпус 2 МБОУ ДСОШ № 5 по адресу Пермский край г. Добрянка, ул. Победы, 101"</t>
  </si>
  <si>
    <t>Инвестиционный проект «Строительство межшкольного стадиона  МБОУ «Добрянская средняя общеобразовательная школа № 3» в г. Добрянка</t>
  </si>
  <si>
    <t>Инвестиционный проект «Строительство межшкольного стадиона  МАОУ «Полазненская средняя общеобразовательная школа № 1» в п. Полазна</t>
  </si>
  <si>
    <t>Капитальный ремонт автомобильной дороги "Полазна-Чусовой - Дивья", км. 000+000-км. 000+903</t>
  </si>
  <si>
    <t>Проектно-изыскательские работы по капитальному ремонту автомобильной дороги "Полазна-Чусовой - Дивья", 000+000-км.000+903</t>
  </si>
  <si>
    <t>Проектно-изыскательские работы по капитальному ремонту автомобильной дороги "Пермь-Ильинский - Сенькино"- Камский, 000+000-км.004+600</t>
  </si>
  <si>
    <t>Проектно-изыскательские работы по капитальному ремонту автомобильной дороги "Пермь-Ильинский - Сенькино", 000+000-км.021+094</t>
  </si>
  <si>
    <t>Обустройство спортивных и детских игровых площадок на территории Добрянского муниципального района</t>
  </si>
  <si>
    <t>Возмещение части затрат, связанных с перевозкой пассажиров и их багажа водным транспортом на межпоселенческом маршруте "Добрянка-Сенькино"</t>
  </si>
  <si>
    <t>Возмещение части затрат перевозчикам, имеющим недополученные доходы, возникающие в связи с применением регулируемых тарифов на муниципальных маршрутах регулярных перевозок между поселениями в границах ДМР</t>
  </si>
  <si>
    <t>Проектные (изыскательские) работы по внесению изменений в Генеральные планы и Правила землепользования и застройки сельских поселений, выполнение работ по разработке карт (планов) объектов землеустройства: границы населенных пунктов, территориальные зоны сельских поселений ДМР</t>
  </si>
  <si>
    <t xml:space="preserve">Средства, передаваемые Добрянскому муниципальному району  на выполнение части полномочий по решению вопросов местного значения в сфере дорожной деятельности по Региональной программе комплексного развития транспортной инфраструктуры "Безопасные и качественные дороги Пермской городской агломерации" </t>
  </si>
  <si>
    <t>Инвестиционный проект "Комплекс районной больницы в п. Полазна"</t>
  </si>
  <si>
    <t xml:space="preserve">Проектирование, строительство (реконструкция)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 же на их капитальный ремонт (реконструкция автомобильной дороги "Пермь-Березники- Гари") </t>
  </si>
  <si>
    <t>Ремонт участков автомобильной дороги "Фоминка-Кухтым-Голубята":  км 010+400-км10+465,5 , км010+550-км10+700</t>
  </si>
  <si>
    <t>Ремонт участка автомобильной дорог "Пермь-Березники"-Фоминка, км 001+150 - км 001+850</t>
  </si>
  <si>
    <t>Ремонт автомобильной дороги "Полазна-Чусовой - Дивья", км. 000+000-км. 000+903</t>
  </si>
  <si>
    <t>Ремонт автомобильной дороги "Пермь-Ильинский - Сенькино", 000+000-км.021+094</t>
  </si>
  <si>
    <t>Иные межбюджетные трансферты на финансовое обеспечение дорожной деятельности</t>
  </si>
  <si>
    <t>Исполнение решения Добрянского районного суда Пермского края от 30.11.2015г.по делу № 2-1541/15</t>
  </si>
  <si>
    <t>Выполнение мероприятий по устройству наружных сетей, благоустройству и ограждению территории Сельского дома культуры на 100 мест в п. Нижний Лух Добрянского района</t>
  </si>
  <si>
    <t>Расходы на обеспечение деятельности органов местного самоуправления в муниципальных учреждениях Добрянского муниципального района</t>
  </si>
  <si>
    <t>Содержание и обслуживание помещений, занимаемых отраслевыми (функциональными) органами администрации Добрянского муниципального района</t>
  </si>
  <si>
    <t>Обеспечение содержания и сохранности имущества, объекта незавершенного строительства комплекса "Стадион" Добрянка"</t>
  </si>
  <si>
    <t>Обеспечение содержания и сохранности имущества, объекта незавершенного строительства "Культурно-досуговый центр в г. Добрянке ПК"</t>
  </si>
  <si>
    <t>Публикация объявлений в средствах массовой информации о торгах, передаче в пользование, аренду</t>
  </si>
  <si>
    <t>Взносы на капитальный ремонт общего имущества в многоквартирных домах, являющихся муниципальной собственностью Добрянского муниципального района</t>
  </si>
  <si>
    <t>Изготовление схем размещения земельных участков, подготовка межевого плана земельных участков, постановка на кадастровый учет с целью бесплатного предоставления многодетным семьям</t>
  </si>
  <si>
    <t>Межевание земельных участков, государственная собственность на которые не разграничена, в том числе с целью продажи через торги</t>
  </si>
  <si>
    <t>Почтовые расходы по отправке исходящей корреспонденции по земельным вопросам</t>
  </si>
  <si>
    <t>Обеспечение выполнения комплексных кадастровых работ и утверждения карты-плана территории</t>
  </si>
  <si>
    <t>Выполнение мероприятий по демонтажу самовольно установленных рекламных конструкций на территории района</t>
  </si>
  <si>
    <t>Приобретение автотранспорта для нужд администрации Добрянского района</t>
  </si>
  <si>
    <t>Капитальный ремонт недвижимого имущества находящегося в  муниципальной казне</t>
  </si>
  <si>
    <t>Приобретение автотранспорта для нужд  Добрянского муниципального района</t>
  </si>
  <si>
    <t>Установка системы видеонаблюдения в образовательных организациях</t>
  </si>
  <si>
    <t xml:space="preserve">Образование комиссий по делам несовершеннолетних и  защите их прав и организация их деятельности </t>
  </si>
  <si>
    <t>Установка системы контроля и управления доступом в образовательные организации</t>
  </si>
  <si>
    <t>Средства, передаваемые Добрянскому муниципальному району на выполнение полномочий в области обеспечения содержания Единой дежурно-диспетчерской службы</t>
  </si>
  <si>
    <t>Иные дотации при выполнении полномочий по вопросам местного значения поселений в связи с выпадающими доходами от арендной платы за земельные участки</t>
  </si>
  <si>
    <t xml:space="preserve">Организация обучения муниципальных служащих </t>
  </si>
  <si>
    <t xml:space="preserve">Выплата надбавки к стипендии выпускникам школ, обучающихся по целевым контрактам и получающим специальности, необходимые для развития социальной сферы </t>
  </si>
  <si>
    <t>Выплата единовременного пособия педагогическим работникам, поступивших на работу в образовательные организации, в течении трех лет со дня окончания образовательной организации (по очной форме обучения)</t>
  </si>
  <si>
    <t>Выплаты педагогическим работникам муниципальных образовательных учреждений и врачам государственных медицинских учреждений, расположенных на территории Добрянского района, на приобретение и строительство жилья</t>
  </si>
  <si>
    <t xml:space="preserve">Составление протоколов об административных правонарушениях </t>
  </si>
  <si>
    <t>Осуществление полномочий по созданию и организации деятельности административных комиссий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</si>
  <si>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</si>
  <si>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Государственная регистрация актов гражданского состояния</t>
  </si>
  <si>
    <t>Уточненный бюджет (в ред. решения ЗС от 21.06.2017 № 189), тыс. руб.</t>
  </si>
  <si>
    <t>Предоставление субсидии детско-юношеской спортивной школе на приобретение качественного спортивного инвентаря для обеспечения местной доли в рамках софинансирования расходных обязательств Пермского края</t>
  </si>
  <si>
    <t>Обеспечение жильем молодых семей</t>
  </si>
  <si>
    <t>Кассовый расход за полугодие  2017, тыс. руб.</t>
  </si>
  <si>
    <t>Средства, передаваемые Добрянскому муниципальному району на выполнение полномочий по содействию в развитии сельскохозяйственного производства в области оборота земель сельскохозяйственного назначения</t>
  </si>
  <si>
    <t xml:space="preserve">Строительство внешних инженерных сетей МБОУ "Добрянская основная общеобразовательная школа № 1"  </t>
  </si>
  <si>
    <t>Ремонт автомобильной дороги "Переправа - Добрянка-Сенькино"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</si>
  <si>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</si>
  <si>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</si>
  <si>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</si>
  <si>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</si>
  <si>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Обеспечение деятельности административной комиссии Добрянского муниципального района материальными ресурсами и финансовыми средствами Добрянского муниципального района</t>
  </si>
  <si>
    <t>Иные межбюджетные трансферты из бюджета района на выполнение полномочий по вопросам местного значения поселений, в соответствии с п.4.1.5.  Положения о межбюджетных трансфертах, утвержденного  Решением Земского Собрания Добрянского муниципального района  от 28.05.2015 № 966</t>
  </si>
  <si>
    <t>Иные межбюджетные трансферты из бюджета района на выполнение полномочий по вопросам местного значения поселений, в соответствии с п.4.1.6. Положения о межбюджетных трансфертах, утвержденного  Решением Земского Собрания Добрянского муниципального района  от 28.05.2015 № 966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</si>
  <si>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ПК, Капитальный ремонт моста через реку Вож в г.Добрянке, Пермского края</t>
  </si>
  <si>
    <t>Ремонт асфальтобетонного покрытия автомобильной дороги "Пермь - Березники" - подъезд к Полазне № 1 км 001+177 - км 002+036</t>
  </si>
  <si>
    <t xml:space="preserve">Приложение </t>
  </si>
  <si>
    <t>к Информации о ходе исполнения</t>
  </si>
  <si>
    <t xml:space="preserve">                         бюджета Добянского муниципального района</t>
  </si>
  <si>
    <t xml:space="preserve">                                      за полугодие 2017 года</t>
  </si>
  <si>
    <t>Анализ финансирования  муниципальных программ за полугодие 2017 г. в разрезе мероприятий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</si>
</sst>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9" fontId="5" fillId="0" borderId="10" xfId="0" applyNumberFormat="1" applyFont="1" applyBorder="1" applyAlignment="1">
      <alignment vertical="center"/>
    </xf>
    <xf numFmtId="170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vertical="center"/>
    </xf>
    <xf numFmtId="170" fontId="5" fillId="0" borderId="10" xfId="0" applyNumberFormat="1" applyFont="1" applyFill="1" applyBorder="1" applyAlignment="1">
      <alignment horizontal="right" vertical="center" wrapText="1"/>
    </xf>
    <xf numFmtId="170" fontId="0" fillId="0" borderId="0" xfId="0" applyNumberFormat="1" applyAlignment="1">
      <alignment/>
    </xf>
    <xf numFmtId="169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center" wrapText="1"/>
    </xf>
    <xf numFmtId="170" fontId="3" fillId="0" borderId="11" xfId="0" applyNumberFormat="1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justify" vertical="center" wrapText="1"/>
    </xf>
    <xf numFmtId="170" fontId="3" fillId="33" borderId="13" xfId="0" applyNumberFormat="1" applyFont="1" applyFill="1" applyBorder="1" applyAlignment="1">
      <alignment horizontal="right" vertical="center"/>
    </xf>
    <xf numFmtId="170" fontId="45" fillId="0" borderId="10" xfId="0" applyNumberFormat="1" applyFont="1" applyBorder="1" applyAlignment="1">
      <alignment horizontal="right" vertical="center" wrapText="1"/>
    </xf>
    <xf numFmtId="170" fontId="45" fillId="33" borderId="10" xfId="0" applyNumberFormat="1" applyFont="1" applyFill="1" applyBorder="1" applyAlignment="1">
      <alignment horizontal="right" vertical="center" wrapText="1"/>
    </xf>
    <xf numFmtId="170" fontId="45" fillId="33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0" fontId="45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wrapText="1"/>
    </xf>
    <xf numFmtId="170" fontId="3" fillId="0" borderId="14" xfId="0" applyNumberFormat="1" applyFont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justify" vertical="center" wrapText="1"/>
    </xf>
    <xf numFmtId="170" fontId="45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170" fontId="5" fillId="0" borderId="15" xfId="0" applyNumberFormat="1" applyFont="1" applyBorder="1" applyAlignment="1">
      <alignment horizontal="right" vertical="center" wrapText="1"/>
    </xf>
    <xf numFmtId="170" fontId="45" fillId="0" borderId="10" xfId="0" applyNumberFormat="1" applyFont="1" applyBorder="1" applyAlignment="1">
      <alignment horizontal="right" vertical="center"/>
    </xf>
    <xf numFmtId="0" fontId="45" fillId="33" borderId="15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170" fontId="3" fillId="33" borderId="10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horizontal="justify" vertical="center" wrapText="1"/>
    </xf>
    <xf numFmtId="170" fontId="3" fillId="33" borderId="10" xfId="0" applyNumberFormat="1" applyFont="1" applyFill="1" applyBorder="1" applyAlignment="1">
      <alignment horizontal="right" vertical="center"/>
    </xf>
    <xf numFmtId="170" fontId="3" fillId="33" borderId="12" xfId="0" applyNumberFormat="1" applyFont="1" applyFill="1" applyBorder="1" applyAlignment="1">
      <alignment horizontal="right" vertical="center"/>
    </xf>
    <xf numFmtId="170" fontId="3" fillId="33" borderId="15" xfId="0" applyNumberFormat="1" applyFont="1" applyFill="1" applyBorder="1" applyAlignment="1">
      <alignment horizontal="right" vertical="center"/>
    </xf>
    <xf numFmtId="164" fontId="5" fillId="0" borderId="15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 horizontal="right" vertical="center"/>
    </xf>
    <xf numFmtId="170" fontId="3" fillId="0" borderId="15" xfId="0" applyNumberFormat="1" applyFont="1" applyBorder="1" applyAlignment="1">
      <alignment horizontal="right" vertical="center"/>
    </xf>
    <xf numFmtId="170" fontId="3" fillId="33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justify" vertical="center" wrapText="1"/>
    </xf>
    <xf numFmtId="170" fontId="3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/>
    </xf>
    <xf numFmtId="170" fontId="3" fillId="33" borderId="12" xfId="0" applyNumberFormat="1" applyFont="1" applyFill="1" applyBorder="1" applyAlignment="1">
      <alignment horizontal="right" vertical="center" wrapText="1"/>
    </xf>
    <xf numFmtId="170" fontId="45" fillId="0" borderId="12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170" fontId="3" fillId="33" borderId="15" xfId="0" applyNumberFormat="1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170" fontId="45" fillId="33" borderId="1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70" fontId="3" fillId="0" borderId="16" xfId="0" applyNumberFormat="1" applyFont="1" applyFill="1" applyBorder="1" applyAlignment="1">
      <alignment horizontal="right" vertical="center" wrapText="1"/>
    </xf>
    <xf numFmtId="170" fontId="3" fillId="0" borderId="1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/>
    </xf>
    <xf numFmtId="49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46"/>
  <sheetViews>
    <sheetView showGridLines="0" tabSelected="1" workbookViewId="0" topLeftCell="A1">
      <selection activeCell="A6" sqref="A6:F6"/>
    </sheetView>
  </sheetViews>
  <sheetFormatPr defaultColWidth="9.140625" defaultRowHeight="12.75" customHeight="1"/>
  <cols>
    <col min="1" max="1" width="30.7109375" style="0" customWidth="1"/>
    <col min="2" max="5" width="15.421875" style="0" customWidth="1"/>
    <col min="6" max="6" width="14.421875" style="0" customWidth="1"/>
  </cols>
  <sheetData>
    <row r="1" spans="1:6" ht="16.5" customHeight="1">
      <c r="A1" s="59"/>
      <c r="B1" s="59"/>
      <c r="C1" s="59"/>
      <c r="D1" s="59"/>
      <c r="E1" s="70" t="s">
        <v>227</v>
      </c>
      <c r="F1" s="71"/>
    </row>
    <row r="2" spans="1:6" ht="16.5" customHeight="1">
      <c r="A2" s="59"/>
      <c r="B2" s="59"/>
      <c r="C2" s="59"/>
      <c r="D2" s="70" t="s">
        <v>228</v>
      </c>
      <c r="E2" s="78"/>
      <c r="F2" s="78"/>
    </row>
    <row r="3" spans="1:6" ht="16.5" customHeight="1">
      <c r="A3" s="59"/>
      <c r="B3" s="59"/>
      <c r="C3" s="79" t="s">
        <v>229</v>
      </c>
      <c r="D3" s="78"/>
      <c r="E3" s="78"/>
      <c r="F3" s="78"/>
    </row>
    <row r="4" spans="1:6" ht="16.5" customHeight="1">
      <c r="A4" s="59"/>
      <c r="B4" s="59"/>
      <c r="C4" s="59"/>
      <c r="D4" s="79" t="s">
        <v>230</v>
      </c>
      <c r="E4" s="80"/>
      <c r="F4" s="80"/>
    </row>
    <row r="5" spans="1:6" ht="21" customHeight="1">
      <c r="A5" s="59"/>
      <c r="B5" s="59"/>
      <c r="C5" s="59"/>
      <c r="D5" s="59"/>
      <c r="E5" s="59"/>
      <c r="F5" s="59"/>
    </row>
    <row r="6" spans="1:6" ht="39.75" customHeight="1">
      <c r="A6" s="72" t="s">
        <v>231</v>
      </c>
      <c r="B6" s="73"/>
      <c r="C6" s="73"/>
      <c r="D6" s="73"/>
      <c r="E6" s="73"/>
      <c r="F6" s="73"/>
    </row>
    <row r="7" spans="1:6" ht="89.25">
      <c r="A7" s="1" t="s">
        <v>36</v>
      </c>
      <c r="B7" s="16" t="s">
        <v>133</v>
      </c>
      <c r="C7" s="16" t="s">
        <v>211</v>
      </c>
      <c r="D7" s="16" t="s">
        <v>32</v>
      </c>
      <c r="E7" s="16" t="s">
        <v>214</v>
      </c>
      <c r="F7" s="25" t="s">
        <v>131</v>
      </c>
    </row>
    <row r="8" spans="1:6" ht="12.75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2">
        <v>6</v>
      </c>
    </row>
    <row r="9" spans="1:6" ht="15">
      <c r="A9" s="64" t="s">
        <v>34</v>
      </c>
      <c r="B9" s="74"/>
      <c r="C9" s="74"/>
      <c r="D9" s="74"/>
      <c r="E9" s="74"/>
      <c r="F9" s="75"/>
    </row>
    <row r="10" spans="1:6" ht="38.25">
      <c r="A10" s="4" t="s">
        <v>56</v>
      </c>
      <c r="B10" s="19">
        <v>60509.6</v>
      </c>
      <c r="C10" s="5">
        <v>60010.2</v>
      </c>
      <c r="D10" s="5">
        <f>C10-B10</f>
        <v>-499.40000000000146</v>
      </c>
      <c r="E10" s="5">
        <v>28290.1</v>
      </c>
      <c r="F10" s="3">
        <f>E10/C10*100</f>
        <v>47.14215250074154</v>
      </c>
    </row>
    <row r="11" spans="1:6" ht="12.75">
      <c r="A11" s="18" t="s">
        <v>57</v>
      </c>
      <c r="B11" s="21">
        <v>27417.2</v>
      </c>
      <c r="C11" s="5">
        <v>27415.3</v>
      </c>
      <c r="D11" s="5">
        <f aca="true" t="shared" si="0" ref="D11:D79">C11-B11</f>
        <v>-1.9000000000014552</v>
      </c>
      <c r="E11" s="5">
        <v>10752.2</v>
      </c>
      <c r="F11" s="3">
        <f aca="true" t="shared" si="1" ref="F11:F38">E11/C11*100</f>
        <v>39.21970578472605</v>
      </c>
    </row>
    <row r="12" spans="1:6" ht="51">
      <c r="A12" s="18" t="s">
        <v>3</v>
      </c>
      <c r="B12" s="22">
        <v>196.6</v>
      </c>
      <c r="C12" s="19">
        <v>196.6</v>
      </c>
      <c r="D12" s="5">
        <f t="shared" si="0"/>
        <v>0</v>
      </c>
      <c r="E12" s="5">
        <v>97.2</v>
      </c>
      <c r="F12" s="3">
        <f t="shared" si="1"/>
        <v>49.44048830111903</v>
      </c>
    </row>
    <row r="13" spans="1:6" ht="76.5">
      <c r="A13" s="18" t="s">
        <v>59</v>
      </c>
      <c r="B13" s="23">
        <v>201403.8</v>
      </c>
      <c r="C13" s="19">
        <v>201403.8</v>
      </c>
      <c r="D13" s="5">
        <f t="shared" si="0"/>
        <v>0</v>
      </c>
      <c r="E13" s="5">
        <v>134182.3</v>
      </c>
      <c r="F13" s="3">
        <f t="shared" si="1"/>
        <v>66.62351951651358</v>
      </c>
    </row>
    <row r="14" spans="1:6" ht="63.75">
      <c r="A14" s="18" t="s">
        <v>60</v>
      </c>
      <c r="B14" s="23">
        <v>72903.2</v>
      </c>
      <c r="C14" s="19">
        <v>72905.1</v>
      </c>
      <c r="D14" s="5">
        <f t="shared" si="0"/>
        <v>1.9000000000087311</v>
      </c>
      <c r="E14" s="5">
        <v>35638.8</v>
      </c>
      <c r="F14" s="3">
        <f t="shared" si="1"/>
        <v>48.8838229424279</v>
      </c>
    </row>
    <row r="15" spans="1:6" ht="38.25">
      <c r="A15" s="18" t="s">
        <v>61</v>
      </c>
      <c r="B15" s="23">
        <v>22748.6</v>
      </c>
      <c r="C15" s="19">
        <v>22455.4</v>
      </c>
      <c r="D15" s="5">
        <f t="shared" si="0"/>
        <v>-293.1999999999971</v>
      </c>
      <c r="E15" s="5">
        <v>11841.1</v>
      </c>
      <c r="F15" s="3">
        <f t="shared" si="1"/>
        <v>52.73163693365516</v>
      </c>
    </row>
    <row r="16" spans="1:6" ht="102">
      <c r="A16" s="18" t="s">
        <v>134</v>
      </c>
      <c r="B16" s="23">
        <v>244440.6</v>
      </c>
      <c r="C16" s="19">
        <v>244440.6</v>
      </c>
      <c r="D16" s="5">
        <f t="shared" si="0"/>
        <v>0</v>
      </c>
      <c r="E16" s="6">
        <f>10522.6+153055.8</f>
        <v>163578.4</v>
      </c>
      <c r="F16" s="15">
        <f t="shared" si="1"/>
        <v>66.91948882468787</v>
      </c>
    </row>
    <row r="17" spans="1:6" ht="63.75">
      <c r="A17" s="18" t="s">
        <v>62</v>
      </c>
      <c r="B17" s="23">
        <v>9070</v>
      </c>
      <c r="C17" s="19">
        <v>9070</v>
      </c>
      <c r="D17" s="5">
        <f t="shared" si="0"/>
        <v>0</v>
      </c>
      <c r="E17" s="5">
        <v>5858.6</v>
      </c>
      <c r="F17" s="3">
        <f t="shared" si="1"/>
        <v>64.59316427783904</v>
      </c>
    </row>
    <row r="18" spans="1:6" ht="25.5">
      <c r="A18" s="18" t="s">
        <v>63</v>
      </c>
      <c r="B18" s="23">
        <v>517.1</v>
      </c>
      <c r="C18" s="19">
        <v>517.1</v>
      </c>
      <c r="D18" s="5">
        <f t="shared" si="0"/>
        <v>0</v>
      </c>
      <c r="E18" s="5">
        <v>311.3</v>
      </c>
      <c r="F18" s="3">
        <f t="shared" si="1"/>
        <v>60.20112163991491</v>
      </c>
    </row>
    <row r="19" spans="1:6" ht="51">
      <c r="A19" s="18" t="s">
        <v>64</v>
      </c>
      <c r="B19" s="23">
        <v>52</v>
      </c>
      <c r="C19" s="19">
        <v>52</v>
      </c>
      <c r="D19" s="5">
        <f t="shared" si="0"/>
        <v>0</v>
      </c>
      <c r="E19" s="5">
        <v>52</v>
      </c>
      <c r="F19" s="3">
        <f t="shared" si="1"/>
        <v>100</v>
      </c>
    </row>
    <row r="20" spans="1:6" ht="38.25">
      <c r="A20" s="18" t="s">
        <v>2</v>
      </c>
      <c r="B20" s="23">
        <v>174.2</v>
      </c>
      <c r="C20" s="19">
        <v>174.2</v>
      </c>
      <c r="D20" s="5">
        <f t="shared" si="0"/>
        <v>0</v>
      </c>
      <c r="E20" s="5">
        <v>89.2</v>
      </c>
      <c r="F20" s="3">
        <f t="shared" si="1"/>
        <v>51.20551090700345</v>
      </c>
    </row>
    <row r="21" spans="1:6" ht="90.75" customHeight="1">
      <c r="A21" s="18" t="s">
        <v>135</v>
      </c>
      <c r="B21" s="23">
        <v>53170.6</v>
      </c>
      <c r="C21" s="19">
        <v>53170.6</v>
      </c>
      <c r="D21" s="5">
        <f t="shared" si="0"/>
        <v>0</v>
      </c>
      <c r="E21" s="5">
        <v>28870.9</v>
      </c>
      <c r="F21" s="3">
        <f t="shared" si="1"/>
        <v>54.29861615253543</v>
      </c>
    </row>
    <row r="22" spans="1:6" ht="38.25">
      <c r="A22" s="18" t="s">
        <v>0</v>
      </c>
      <c r="B22" s="23">
        <v>1668.7</v>
      </c>
      <c r="C22" s="19">
        <v>1668.7</v>
      </c>
      <c r="D22" s="5">
        <f t="shared" si="0"/>
        <v>0</v>
      </c>
      <c r="E22" s="5">
        <v>911</v>
      </c>
      <c r="F22" s="3">
        <f t="shared" si="1"/>
        <v>54.5933960568107</v>
      </c>
    </row>
    <row r="23" spans="1:6" ht="25.5">
      <c r="A23" s="18" t="s">
        <v>65</v>
      </c>
      <c r="B23" s="23">
        <v>1230.1</v>
      </c>
      <c r="C23" s="19">
        <v>1230.1</v>
      </c>
      <c r="D23" s="5">
        <f t="shared" si="0"/>
        <v>0</v>
      </c>
      <c r="E23" s="5">
        <v>774.8</v>
      </c>
      <c r="F23" s="3">
        <f t="shared" si="1"/>
        <v>62.986749044793115</v>
      </c>
    </row>
    <row r="24" spans="1:6" ht="12.75">
      <c r="A24" s="20" t="s">
        <v>136</v>
      </c>
      <c r="B24" s="24">
        <v>1851.5</v>
      </c>
      <c r="C24" s="19">
        <v>1851.5</v>
      </c>
      <c r="D24" s="5">
        <f t="shared" si="0"/>
        <v>0</v>
      </c>
      <c r="E24" s="5">
        <v>930</v>
      </c>
      <c r="F24" s="3">
        <f t="shared" si="1"/>
        <v>50.22954361328652</v>
      </c>
    </row>
    <row r="25" spans="1:6" ht="51">
      <c r="A25" s="20" t="s">
        <v>58</v>
      </c>
      <c r="B25" s="24">
        <v>216.8</v>
      </c>
      <c r="C25" s="19">
        <v>1790.3</v>
      </c>
      <c r="D25" s="5">
        <f t="shared" si="0"/>
        <v>1573.5</v>
      </c>
      <c r="E25" s="5">
        <f>373.5+1288.6</f>
        <v>1662.1</v>
      </c>
      <c r="F25" s="3">
        <f t="shared" si="1"/>
        <v>92.83918896274366</v>
      </c>
    </row>
    <row r="26" spans="1:6" ht="38.25">
      <c r="A26" s="20" t="s">
        <v>1</v>
      </c>
      <c r="B26" s="24">
        <v>80</v>
      </c>
      <c r="C26" s="19">
        <v>80</v>
      </c>
      <c r="D26" s="5">
        <f t="shared" si="0"/>
        <v>0</v>
      </c>
      <c r="E26" s="5">
        <v>0</v>
      </c>
      <c r="F26" s="3">
        <f t="shared" si="1"/>
        <v>0</v>
      </c>
    </row>
    <row r="27" spans="1:6" ht="51">
      <c r="A27" s="18" t="s">
        <v>66</v>
      </c>
      <c r="B27" s="23">
        <v>4923.6</v>
      </c>
      <c r="C27" s="19">
        <v>4923.6</v>
      </c>
      <c r="D27" s="5">
        <f t="shared" si="0"/>
        <v>0</v>
      </c>
      <c r="E27" s="5">
        <v>2680</v>
      </c>
      <c r="F27" s="3">
        <f t="shared" si="1"/>
        <v>54.43171663010805</v>
      </c>
    </row>
    <row r="28" spans="1:6" ht="25.5">
      <c r="A28" s="26" t="s">
        <v>68</v>
      </c>
      <c r="B28" s="23">
        <v>9550.5</v>
      </c>
      <c r="C28" s="19">
        <v>9550.5</v>
      </c>
      <c r="D28" s="5">
        <f t="shared" si="0"/>
        <v>0</v>
      </c>
      <c r="E28" s="5">
        <f>4309.4+69.1+885.6</f>
        <v>5264.1</v>
      </c>
      <c r="F28" s="3">
        <f t="shared" si="1"/>
        <v>55.11858017904822</v>
      </c>
    </row>
    <row r="29" spans="1:6" ht="25.5">
      <c r="A29" s="18" t="s">
        <v>67</v>
      </c>
      <c r="B29" s="27">
        <v>611.1</v>
      </c>
      <c r="C29" s="17">
        <v>847.6</v>
      </c>
      <c r="D29" s="6">
        <f t="shared" si="0"/>
        <v>236.5</v>
      </c>
      <c r="E29" s="6">
        <f>706.4+4.5</f>
        <v>710.9</v>
      </c>
      <c r="F29" s="3">
        <f t="shared" si="1"/>
        <v>83.87210948560642</v>
      </c>
    </row>
    <row r="30" spans="1:6" ht="127.5">
      <c r="A30" s="20" t="s">
        <v>70</v>
      </c>
      <c r="B30" s="27">
        <v>7297.1</v>
      </c>
      <c r="C30" s="17">
        <v>7297.1</v>
      </c>
      <c r="D30" s="6">
        <f t="shared" si="0"/>
        <v>0</v>
      </c>
      <c r="E30" s="6">
        <v>4218.9</v>
      </c>
      <c r="F30" s="3">
        <f t="shared" si="1"/>
        <v>57.81611873209904</v>
      </c>
    </row>
    <row r="31" spans="1:6" ht="51">
      <c r="A31" s="26" t="s">
        <v>69</v>
      </c>
      <c r="B31" s="54">
        <v>9291.2</v>
      </c>
      <c r="C31" s="17">
        <v>9291.2</v>
      </c>
      <c r="D31" s="6">
        <f t="shared" si="0"/>
        <v>0</v>
      </c>
      <c r="E31" s="6">
        <f>2229+3302.3+70.3+250</f>
        <v>5851.6</v>
      </c>
      <c r="F31" s="3">
        <f t="shared" si="1"/>
        <v>62.980024108834165</v>
      </c>
    </row>
    <row r="32" spans="1:6" ht="82.5" customHeight="1">
      <c r="A32" s="18" t="s">
        <v>71</v>
      </c>
      <c r="B32" s="23">
        <v>60.9</v>
      </c>
      <c r="C32" s="19">
        <v>60.9</v>
      </c>
      <c r="D32" s="5">
        <f t="shared" si="0"/>
        <v>0</v>
      </c>
      <c r="E32" s="5">
        <f>0+25</f>
        <v>25</v>
      </c>
      <c r="F32" s="3">
        <f t="shared" si="1"/>
        <v>41.050903119868636</v>
      </c>
    </row>
    <row r="33" spans="1:6" ht="38.25">
      <c r="A33" s="18" t="s">
        <v>4</v>
      </c>
      <c r="B33" s="23">
        <v>7483.5</v>
      </c>
      <c r="C33" s="19">
        <v>7483.4</v>
      </c>
      <c r="D33" s="5">
        <f t="shared" si="0"/>
        <v>-0.1000000000003638</v>
      </c>
      <c r="E33" s="5">
        <v>4318.9</v>
      </c>
      <c r="F33" s="3">
        <f t="shared" si="1"/>
        <v>57.713071598471274</v>
      </c>
    </row>
    <row r="34" spans="1:6" ht="38.25">
      <c r="A34" s="18" t="s">
        <v>5</v>
      </c>
      <c r="B34" s="23">
        <v>9873.8</v>
      </c>
      <c r="C34" s="17">
        <v>9873.8</v>
      </c>
      <c r="D34" s="5">
        <f t="shared" si="0"/>
        <v>0</v>
      </c>
      <c r="E34" s="5">
        <v>6863.2</v>
      </c>
      <c r="F34" s="3">
        <f t="shared" si="1"/>
        <v>69.50920618201705</v>
      </c>
    </row>
    <row r="35" spans="1:6" ht="89.25">
      <c r="A35" s="18" t="s">
        <v>72</v>
      </c>
      <c r="B35" s="23">
        <v>16674.6</v>
      </c>
      <c r="C35" s="17">
        <v>16674.6</v>
      </c>
      <c r="D35" s="5">
        <f t="shared" si="0"/>
        <v>0</v>
      </c>
      <c r="E35" s="5">
        <f>170.1+4917.2</f>
        <v>5087.3</v>
      </c>
      <c r="F35" s="3">
        <f t="shared" si="1"/>
        <v>30.50927758387008</v>
      </c>
    </row>
    <row r="36" spans="1:6" ht="38.25">
      <c r="A36" s="18" t="s">
        <v>73</v>
      </c>
      <c r="B36" s="23">
        <v>9333.7</v>
      </c>
      <c r="C36" s="17">
        <v>9361.4</v>
      </c>
      <c r="D36" s="6">
        <f t="shared" si="0"/>
        <v>27.69999999999891</v>
      </c>
      <c r="E36" s="6">
        <v>4696.9</v>
      </c>
      <c r="F36" s="3">
        <f t="shared" si="1"/>
        <v>50.17305103937445</v>
      </c>
    </row>
    <row r="37" spans="1:6" ht="25.5">
      <c r="A37" s="18" t="s">
        <v>138</v>
      </c>
      <c r="B37" s="23">
        <v>0</v>
      </c>
      <c r="C37" s="17">
        <v>15431.6</v>
      </c>
      <c r="D37" s="6">
        <f t="shared" si="0"/>
        <v>15431.6</v>
      </c>
      <c r="E37" s="6">
        <f>0+0+293.2</f>
        <v>293.2</v>
      </c>
      <c r="F37" s="3">
        <f t="shared" si="1"/>
        <v>1.8999974079162238</v>
      </c>
    </row>
    <row r="38" spans="1:6" ht="25.5">
      <c r="A38" s="18" t="s">
        <v>137</v>
      </c>
      <c r="B38" s="23">
        <v>3994.7</v>
      </c>
      <c r="C38" s="17">
        <v>3994.7</v>
      </c>
      <c r="D38" s="6">
        <f t="shared" si="0"/>
        <v>0</v>
      </c>
      <c r="E38" s="6">
        <v>3994.7</v>
      </c>
      <c r="F38" s="3">
        <f t="shared" si="1"/>
        <v>100</v>
      </c>
    </row>
    <row r="39" spans="1:6" ht="15.75">
      <c r="A39" s="8" t="s">
        <v>74</v>
      </c>
      <c r="B39" s="13">
        <f>SUM(B10:B38)</f>
        <v>776745.2999999997</v>
      </c>
      <c r="C39" s="13">
        <f>SUM(C10:C38)</f>
        <v>793221.8999999998</v>
      </c>
      <c r="D39" s="7">
        <f t="shared" si="0"/>
        <v>16476.600000000093</v>
      </c>
      <c r="E39" s="13">
        <f>SUM(E10:E38)</f>
        <v>467844.7</v>
      </c>
      <c r="F39" s="9">
        <f>E39/C39*100</f>
        <v>58.98030551097998</v>
      </c>
    </row>
    <row r="40" spans="1:6" ht="15">
      <c r="A40" s="64" t="s">
        <v>35</v>
      </c>
      <c r="B40" s="76"/>
      <c r="C40" s="76"/>
      <c r="D40" s="76"/>
      <c r="E40" s="76"/>
      <c r="F40" s="77"/>
    </row>
    <row r="41" spans="1:6" ht="38.25">
      <c r="A41" s="18" t="s">
        <v>73</v>
      </c>
      <c r="B41" s="31">
        <v>4873.2</v>
      </c>
      <c r="C41" s="19">
        <v>4589.3</v>
      </c>
      <c r="D41" s="5">
        <f t="shared" si="0"/>
        <v>-283.89999999999964</v>
      </c>
      <c r="E41" s="5">
        <v>2193.3</v>
      </c>
      <c r="F41" s="3">
        <f aca="true" t="shared" si="2" ref="F41:F50">E41/C41*100</f>
        <v>47.79160220512932</v>
      </c>
    </row>
    <row r="42" spans="1:6" ht="51">
      <c r="A42" s="18" t="s">
        <v>58</v>
      </c>
      <c r="B42" s="31">
        <v>101.3</v>
      </c>
      <c r="C42" s="19">
        <v>101.3</v>
      </c>
      <c r="D42" s="5">
        <f t="shared" si="0"/>
        <v>0</v>
      </c>
      <c r="E42" s="5">
        <v>59.5</v>
      </c>
      <c r="F42" s="3">
        <f t="shared" si="2"/>
        <v>58.73642645607108</v>
      </c>
    </row>
    <row r="43" spans="1:6" ht="25.5">
      <c r="A43" s="18" t="s">
        <v>75</v>
      </c>
      <c r="B43" s="31">
        <v>7931.4</v>
      </c>
      <c r="C43" s="19">
        <v>7931.4</v>
      </c>
      <c r="D43" s="5">
        <f t="shared" si="0"/>
        <v>0</v>
      </c>
      <c r="E43" s="5">
        <v>3965.7</v>
      </c>
      <c r="F43" s="3">
        <f t="shared" si="2"/>
        <v>50</v>
      </c>
    </row>
    <row r="44" spans="1:6" ht="38.25">
      <c r="A44" s="18" t="s">
        <v>6</v>
      </c>
      <c r="B44" s="31">
        <v>330</v>
      </c>
      <c r="C44" s="19">
        <v>330</v>
      </c>
      <c r="D44" s="5">
        <f t="shared" si="0"/>
        <v>0</v>
      </c>
      <c r="E44" s="5">
        <v>209</v>
      </c>
      <c r="F44" s="3">
        <f t="shared" si="2"/>
        <v>63.33333333333333</v>
      </c>
    </row>
    <row r="45" spans="1:6" ht="63.75">
      <c r="A45" s="18" t="s">
        <v>7</v>
      </c>
      <c r="B45" s="31">
        <v>50</v>
      </c>
      <c r="C45" s="19">
        <v>50</v>
      </c>
      <c r="D45" s="5">
        <f t="shared" si="0"/>
        <v>0</v>
      </c>
      <c r="E45" s="5">
        <v>50</v>
      </c>
      <c r="F45" s="3">
        <f t="shared" si="2"/>
        <v>100</v>
      </c>
    </row>
    <row r="46" spans="1:6" ht="25.5">
      <c r="A46" s="28" t="s">
        <v>8</v>
      </c>
      <c r="B46" s="29">
        <v>150</v>
      </c>
      <c r="C46" s="5">
        <v>150</v>
      </c>
      <c r="D46" s="5">
        <f t="shared" si="0"/>
        <v>0</v>
      </c>
      <c r="E46" s="5">
        <v>95</v>
      </c>
      <c r="F46" s="3">
        <f t="shared" si="2"/>
        <v>63.33333333333333</v>
      </c>
    </row>
    <row r="47" spans="1:6" ht="63.75">
      <c r="A47" s="30" t="s">
        <v>9</v>
      </c>
      <c r="B47" s="31">
        <v>50</v>
      </c>
      <c r="C47" s="19">
        <v>50</v>
      </c>
      <c r="D47" s="5">
        <f t="shared" si="0"/>
        <v>0</v>
      </c>
      <c r="E47" s="5">
        <v>15.8</v>
      </c>
      <c r="F47" s="3">
        <f t="shared" si="2"/>
        <v>31.6</v>
      </c>
    </row>
    <row r="48" spans="1:6" ht="38.25">
      <c r="A48" s="30" t="s">
        <v>10</v>
      </c>
      <c r="B48" s="31">
        <v>80</v>
      </c>
      <c r="C48" s="19">
        <v>80</v>
      </c>
      <c r="D48" s="5">
        <f t="shared" si="0"/>
        <v>0</v>
      </c>
      <c r="E48" s="5">
        <v>0</v>
      </c>
      <c r="F48" s="3">
        <f t="shared" si="2"/>
        <v>0</v>
      </c>
    </row>
    <row r="49" spans="1:6" ht="76.5">
      <c r="A49" s="30" t="s">
        <v>139</v>
      </c>
      <c r="B49" s="31">
        <v>400</v>
      </c>
      <c r="C49" s="19">
        <v>809.2</v>
      </c>
      <c r="D49" s="5">
        <f t="shared" si="0"/>
        <v>409.20000000000005</v>
      </c>
      <c r="E49" s="5">
        <v>372.2</v>
      </c>
      <c r="F49" s="3">
        <f t="shared" si="2"/>
        <v>45.99604547701433</v>
      </c>
    </row>
    <row r="50" spans="1:6" ht="51">
      <c r="A50" s="30" t="s">
        <v>140</v>
      </c>
      <c r="B50" s="31">
        <v>500</v>
      </c>
      <c r="C50" s="19">
        <v>500</v>
      </c>
      <c r="D50" s="5">
        <f t="shared" si="0"/>
        <v>0</v>
      </c>
      <c r="E50" s="5">
        <v>0</v>
      </c>
      <c r="F50" s="3">
        <f t="shared" si="2"/>
        <v>0</v>
      </c>
    </row>
    <row r="51" spans="1:6" ht="15.75">
      <c r="A51" s="8" t="s">
        <v>37</v>
      </c>
      <c r="B51" s="7">
        <f>SUM(B41:B50)</f>
        <v>14465.9</v>
      </c>
      <c r="C51" s="7">
        <f>SUM(C41:C50)</f>
        <v>14591.2</v>
      </c>
      <c r="D51" s="7">
        <f t="shared" si="0"/>
        <v>125.30000000000109</v>
      </c>
      <c r="E51" s="7">
        <f>SUM(E41:E50)</f>
        <v>6960.5</v>
      </c>
      <c r="F51" s="9">
        <f>E51/C51*100</f>
        <v>47.70341027468611</v>
      </c>
    </row>
    <row r="52" spans="1:6" ht="12.75">
      <c r="A52" s="64" t="s">
        <v>38</v>
      </c>
      <c r="B52" s="65"/>
      <c r="C52" s="65"/>
      <c r="D52" s="65"/>
      <c r="E52" s="65"/>
      <c r="F52" s="66"/>
    </row>
    <row r="53" spans="1:6" ht="51">
      <c r="A53" s="4" t="s">
        <v>58</v>
      </c>
      <c r="B53" s="47">
        <v>1250.4</v>
      </c>
      <c r="C53" s="47">
        <v>2904.2</v>
      </c>
      <c r="D53" s="5">
        <f t="shared" si="0"/>
        <v>1653.7999999999997</v>
      </c>
      <c r="E53" s="47">
        <f>736+373.2</f>
        <v>1109.2</v>
      </c>
      <c r="F53" s="47">
        <f>E53/C53*100</f>
        <v>38.192961917223336</v>
      </c>
    </row>
    <row r="54" spans="1:6" ht="38.25">
      <c r="A54" s="32" t="s">
        <v>76</v>
      </c>
      <c r="B54" s="38">
        <v>157.4</v>
      </c>
      <c r="C54" s="19">
        <v>157.4</v>
      </c>
      <c r="D54" s="5">
        <f t="shared" si="0"/>
        <v>0</v>
      </c>
      <c r="E54" s="5">
        <v>85.5</v>
      </c>
      <c r="F54" s="3">
        <f>E54/C54*100</f>
        <v>54.32020330368488</v>
      </c>
    </row>
    <row r="55" spans="1:6" ht="51">
      <c r="A55" s="32" t="s">
        <v>141</v>
      </c>
      <c r="B55" s="38">
        <v>361.2</v>
      </c>
      <c r="C55" s="19">
        <v>356.8</v>
      </c>
      <c r="D55" s="5">
        <f t="shared" si="0"/>
        <v>-4.399999999999977</v>
      </c>
      <c r="E55" s="5">
        <v>163.9</v>
      </c>
      <c r="F55" s="3">
        <f>E55/C55*100</f>
        <v>45.936098654708516</v>
      </c>
    </row>
    <row r="56" spans="1:6" ht="51">
      <c r="A56" s="32" t="s">
        <v>142</v>
      </c>
      <c r="B56" s="38">
        <v>457</v>
      </c>
      <c r="C56" s="19">
        <v>441.2</v>
      </c>
      <c r="D56" s="5">
        <f t="shared" si="0"/>
        <v>-15.800000000000011</v>
      </c>
      <c r="E56" s="5">
        <v>202.3</v>
      </c>
      <c r="F56" s="3">
        <f>E56/C56*100</f>
        <v>45.85222121486854</v>
      </c>
    </row>
    <row r="57" spans="1:6" ht="51">
      <c r="A57" s="32" t="s">
        <v>144</v>
      </c>
      <c r="B57" s="38">
        <v>2338</v>
      </c>
      <c r="C57" s="19">
        <v>2271.1</v>
      </c>
      <c r="D57" s="5">
        <f t="shared" si="0"/>
        <v>-66.90000000000009</v>
      </c>
      <c r="E57" s="5">
        <v>1042.1</v>
      </c>
      <c r="F57" s="3">
        <f>E57/C57*100</f>
        <v>45.88525384175069</v>
      </c>
    </row>
    <row r="58" spans="1:6" ht="51">
      <c r="A58" s="18" t="s">
        <v>143</v>
      </c>
      <c r="B58" s="31">
        <v>881.1</v>
      </c>
      <c r="C58" s="19">
        <v>881.1</v>
      </c>
      <c r="D58" s="5">
        <f t="shared" si="0"/>
        <v>0</v>
      </c>
      <c r="E58" s="5">
        <v>389</v>
      </c>
      <c r="F58" s="3">
        <f aca="true" t="shared" si="3" ref="F58:F71">E58/C58*100</f>
        <v>44.14935875610033</v>
      </c>
    </row>
    <row r="59" spans="1:6" ht="51">
      <c r="A59" s="32" t="s">
        <v>145</v>
      </c>
      <c r="B59" s="31">
        <v>269.1</v>
      </c>
      <c r="C59" s="19">
        <v>269.1</v>
      </c>
      <c r="D59" s="5">
        <f t="shared" si="0"/>
        <v>0</v>
      </c>
      <c r="E59" s="5">
        <v>123.8</v>
      </c>
      <c r="F59" s="3">
        <f t="shared" si="3"/>
        <v>46.00520252694165</v>
      </c>
    </row>
    <row r="60" spans="1:6" ht="51">
      <c r="A60" s="32" t="s">
        <v>146</v>
      </c>
      <c r="B60" s="31">
        <v>543</v>
      </c>
      <c r="C60" s="19">
        <v>543</v>
      </c>
      <c r="D60" s="5">
        <f t="shared" si="0"/>
        <v>0</v>
      </c>
      <c r="E60" s="5">
        <v>249.6</v>
      </c>
      <c r="F60" s="3">
        <f t="shared" si="3"/>
        <v>45.966850828729285</v>
      </c>
    </row>
    <row r="61" spans="1:6" ht="63.75">
      <c r="A61" s="18" t="s">
        <v>147</v>
      </c>
      <c r="B61" s="31">
        <v>755.6</v>
      </c>
      <c r="C61" s="19">
        <v>755.6</v>
      </c>
      <c r="D61" s="5">
        <f t="shared" si="0"/>
        <v>0</v>
      </c>
      <c r="E61" s="5">
        <v>347.6</v>
      </c>
      <c r="F61" s="3">
        <f t="shared" si="3"/>
        <v>46.00317628374802</v>
      </c>
    </row>
    <row r="62" spans="1:6" ht="63.75">
      <c r="A62" s="32" t="s">
        <v>148</v>
      </c>
      <c r="B62" s="31">
        <v>478.7</v>
      </c>
      <c r="C62" s="19">
        <v>478.7</v>
      </c>
      <c r="D62" s="5">
        <f t="shared" si="0"/>
        <v>0</v>
      </c>
      <c r="E62" s="5">
        <v>220.2</v>
      </c>
      <c r="F62" s="3">
        <f t="shared" si="3"/>
        <v>45.99958220179653</v>
      </c>
    </row>
    <row r="63" spans="1:6" ht="51">
      <c r="A63" s="32" t="s">
        <v>149</v>
      </c>
      <c r="B63" s="31">
        <v>484.4</v>
      </c>
      <c r="C63" s="19">
        <v>484.4</v>
      </c>
      <c r="D63" s="5">
        <f t="shared" si="0"/>
        <v>0</v>
      </c>
      <c r="E63" s="5">
        <v>222.8</v>
      </c>
      <c r="F63" s="3">
        <f t="shared" si="3"/>
        <v>45.995045417010736</v>
      </c>
    </row>
    <row r="64" spans="1:6" ht="51">
      <c r="A64" s="18" t="s">
        <v>150</v>
      </c>
      <c r="B64" s="31">
        <v>672.9</v>
      </c>
      <c r="C64" s="19">
        <v>672.9</v>
      </c>
      <c r="D64" s="5">
        <f t="shared" si="0"/>
        <v>0</v>
      </c>
      <c r="E64" s="5">
        <v>309.6</v>
      </c>
      <c r="F64" s="3">
        <f t="shared" si="3"/>
        <v>46.00980829246545</v>
      </c>
    </row>
    <row r="65" spans="1:6" ht="51">
      <c r="A65" s="32" t="s">
        <v>151</v>
      </c>
      <c r="B65" s="31">
        <v>20145.6</v>
      </c>
      <c r="C65" s="19">
        <v>19165.9</v>
      </c>
      <c r="D65" s="5">
        <f t="shared" si="0"/>
        <v>-979.6999999999971</v>
      </c>
      <c r="E65" s="5">
        <v>8500.4</v>
      </c>
      <c r="F65" s="3">
        <f t="shared" si="3"/>
        <v>44.35168711096269</v>
      </c>
    </row>
    <row r="66" spans="1:6" ht="25.5">
      <c r="A66" s="32" t="s">
        <v>152</v>
      </c>
      <c r="B66" s="31">
        <v>2578.1</v>
      </c>
      <c r="C66" s="19">
        <v>2578.1</v>
      </c>
      <c r="D66" s="5">
        <f t="shared" si="0"/>
        <v>0</v>
      </c>
      <c r="E66" s="5">
        <v>1185.9</v>
      </c>
      <c r="F66" s="3">
        <f t="shared" si="3"/>
        <v>45.998991505372175</v>
      </c>
    </row>
    <row r="67" spans="1:6" ht="102">
      <c r="A67" s="18" t="s">
        <v>154</v>
      </c>
      <c r="B67" s="31">
        <v>250</v>
      </c>
      <c r="C67" s="19">
        <v>250</v>
      </c>
      <c r="D67" s="5">
        <f t="shared" si="0"/>
        <v>0</v>
      </c>
      <c r="E67" s="5">
        <v>0</v>
      </c>
      <c r="F67" s="3">
        <f t="shared" si="3"/>
        <v>0</v>
      </c>
    </row>
    <row r="68" spans="1:6" ht="89.25">
      <c r="A68" s="18" t="s">
        <v>212</v>
      </c>
      <c r="B68" s="31">
        <v>0</v>
      </c>
      <c r="C68" s="19">
        <v>104.9</v>
      </c>
      <c r="D68" s="5">
        <f t="shared" si="0"/>
        <v>104.9</v>
      </c>
      <c r="E68" s="5">
        <v>0</v>
      </c>
      <c r="F68" s="3">
        <f t="shared" si="3"/>
        <v>0</v>
      </c>
    </row>
    <row r="69" spans="1:6" ht="102">
      <c r="A69" s="30" t="s">
        <v>77</v>
      </c>
      <c r="B69" s="31">
        <v>560</v>
      </c>
      <c r="C69" s="19">
        <v>560</v>
      </c>
      <c r="D69" s="5">
        <f t="shared" si="0"/>
        <v>0</v>
      </c>
      <c r="E69" s="5">
        <v>332.1</v>
      </c>
      <c r="F69" s="3">
        <f t="shared" si="3"/>
        <v>59.30357142857143</v>
      </c>
    </row>
    <row r="70" spans="1:6" ht="102">
      <c r="A70" s="35" t="s">
        <v>78</v>
      </c>
      <c r="B70" s="38">
        <v>200</v>
      </c>
      <c r="C70" s="19">
        <v>200</v>
      </c>
      <c r="D70" s="5">
        <f t="shared" si="0"/>
        <v>0</v>
      </c>
      <c r="E70" s="5">
        <v>63.4</v>
      </c>
      <c r="F70" s="3">
        <f t="shared" si="3"/>
        <v>31.7</v>
      </c>
    </row>
    <row r="71" spans="1:6" ht="102">
      <c r="A71" s="35" t="s">
        <v>79</v>
      </c>
      <c r="B71" s="38">
        <v>100</v>
      </c>
      <c r="C71" s="19">
        <v>100</v>
      </c>
      <c r="D71" s="5">
        <f t="shared" si="0"/>
        <v>0</v>
      </c>
      <c r="E71" s="5">
        <v>46</v>
      </c>
      <c r="F71" s="3">
        <f t="shared" si="3"/>
        <v>46</v>
      </c>
    </row>
    <row r="72" spans="1:6" ht="127.5">
      <c r="A72" s="18" t="s">
        <v>153</v>
      </c>
      <c r="B72" s="31">
        <v>195.6</v>
      </c>
      <c r="C72" s="19">
        <v>195.6</v>
      </c>
      <c r="D72" s="5">
        <f t="shared" si="0"/>
        <v>0</v>
      </c>
      <c r="E72" s="5">
        <v>106.7</v>
      </c>
      <c r="F72" s="3">
        <f>E72/C72*100</f>
        <v>54.55010224948875</v>
      </c>
    </row>
    <row r="73" spans="1:6" ht="15.75">
      <c r="A73" s="36" t="s">
        <v>39</v>
      </c>
      <c r="B73" s="37">
        <f>SUM(B53:B72)</f>
        <v>32678.1</v>
      </c>
      <c r="C73" s="37">
        <f>SUM(C53:C72)</f>
        <v>33370</v>
      </c>
      <c r="D73" s="7">
        <f t="shared" si="0"/>
        <v>691.9000000000015</v>
      </c>
      <c r="E73" s="37">
        <f>SUM(E53:E72)</f>
        <v>14700.1</v>
      </c>
      <c r="F73" s="9">
        <f>E73/C73*100</f>
        <v>44.05184297273</v>
      </c>
    </row>
    <row r="74" spans="1:6" ht="12.75">
      <c r="A74" s="64" t="s">
        <v>40</v>
      </c>
      <c r="B74" s="65"/>
      <c r="C74" s="65"/>
      <c r="D74" s="65"/>
      <c r="E74" s="65"/>
      <c r="F74" s="66"/>
    </row>
    <row r="75" spans="1:6" ht="51">
      <c r="A75" s="18" t="s">
        <v>11</v>
      </c>
      <c r="B75" s="31">
        <v>300</v>
      </c>
      <c r="C75" s="19">
        <v>300</v>
      </c>
      <c r="D75" s="5">
        <f t="shared" si="0"/>
        <v>0</v>
      </c>
      <c r="E75" s="5">
        <v>66.8</v>
      </c>
      <c r="F75" s="3">
        <f>E75/C75*100</f>
        <v>22.266666666666666</v>
      </c>
    </row>
    <row r="76" spans="1:6" ht="38.25">
      <c r="A76" s="18" t="s">
        <v>12</v>
      </c>
      <c r="B76" s="31">
        <v>92</v>
      </c>
      <c r="C76" s="19">
        <v>92</v>
      </c>
      <c r="D76" s="5">
        <f t="shared" si="0"/>
        <v>0</v>
      </c>
      <c r="E76" s="5">
        <v>0</v>
      </c>
      <c r="F76" s="3">
        <f>E76/C76*100</f>
        <v>0</v>
      </c>
    </row>
    <row r="77" spans="1:6" ht="51">
      <c r="A77" s="18" t="s">
        <v>13</v>
      </c>
      <c r="B77" s="31">
        <v>40</v>
      </c>
      <c r="C77" s="19">
        <v>40</v>
      </c>
      <c r="D77" s="5">
        <f t="shared" si="0"/>
        <v>0</v>
      </c>
      <c r="E77" s="5">
        <v>0</v>
      </c>
      <c r="F77" s="3">
        <f>E77/C77*100</f>
        <v>0</v>
      </c>
    </row>
    <row r="78" spans="1:6" ht="51">
      <c r="A78" s="30" t="s">
        <v>14</v>
      </c>
      <c r="B78" s="31">
        <v>80</v>
      </c>
      <c r="C78" s="19">
        <v>80</v>
      </c>
      <c r="D78" s="5">
        <f t="shared" si="0"/>
        <v>0</v>
      </c>
      <c r="E78" s="5">
        <v>50</v>
      </c>
      <c r="F78" s="3">
        <f>E78/C78*100</f>
        <v>62.5</v>
      </c>
    </row>
    <row r="79" spans="1:6" ht="89.25">
      <c r="A79" s="30" t="s">
        <v>15</v>
      </c>
      <c r="B79" s="31">
        <v>30</v>
      </c>
      <c r="C79" s="19">
        <v>30</v>
      </c>
      <c r="D79" s="5">
        <f t="shared" si="0"/>
        <v>0</v>
      </c>
      <c r="E79" s="5">
        <v>0</v>
      </c>
      <c r="F79" s="3">
        <f>E79/C79*100</f>
        <v>0</v>
      </c>
    </row>
    <row r="80" spans="1:6" ht="38.25">
      <c r="A80" s="30" t="s">
        <v>155</v>
      </c>
      <c r="B80" s="31">
        <v>50</v>
      </c>
      <c r="C80" s="17">
        <v>50</v>
      </c>
      <c r="D80" s="5">
        <f aca="true" t="shared" si="4" ref="D80:D153">C80-B80</f>
        <v>0</v>
      </c>
      <c r="E80" s="5">
        <v>0</v>
      </c>
      <c r="F80" s="3">
        <f aca="true" t="shared" si="5" ref="F80:F98">E80/C80*100</f>
        <v>0</v>
      </c>
    </row>
    <row r="81" spans="1:6" ht="38.25">
      <c r="A81" s="40" t="s">
        <v>16</v>
      </c>
      <c r="B81" s="41">
        <v>638</v>
      </c>
      <c r="C81" s="17">
        <v>1439</v>
      </c>
      <c r="D81" s="5">
        <f t="shared" si="4"/>
        <v>801</v>
      </c>
      <c r="E81" s="5">
        <v>0</v>
      </c>
      <c r="F81" s="3">
        <f t="shared" si="5"/>
        <v>0</v>
      </c>
    </row>
    <row r="82" spans="1:6" ht="25.5">
      <c r="A82" s="55" t="s">
        <v>213</v>
      </c>
      <c r="B82" s="56">
        <v>0</v>
      </c>
      <c r="C82" s="60">
        <v>4199.4</v>
      </c>
      <c r="D82" s="5">
        <f t="shared" si="4"/>
        <v>4199.4</v>
      </c>
      <c r="E82" s="61">
        <v>0</v>
      </c>
      <c r="F82" s="3">
        <f t="shared" si="5"/>
        <v>0</v>
      </c>
    </row>
    <row r="83" spans="1:6" ht="15.75">
      <c r="A83" s="36" t="s">
        <v>41</v>
      </c>
      <c r="B83" s="37">
        <f>SUM(B75:B82)</f>
        <v>1230</v>
      </c>
      <c r="C83" s="37">
        <f>SUM(C75:C82)</f>
        <v>6230.4</v>
      </c>
      <c r="D83" s="7">
        <f t="shared" si="4"/>
        <v>5000.4</v>
      </c>
      <c r="E83" s="37">
        <f>SUM(E75:E82)</f>
        <v>116.8</v>
      </c>
      <c r="F83" s="9">
        <f t="shared" si="5"/>
        <v>1.874678993323061</v>
      </c>
    </row>
    <row r="84" spans="1:6" ht="34.5" customHeight="1">
      <c r="A84" s="67" t="s">
        <v>42</v>
      </c>
      <c r="B84" s="68"/>
      <c r="C84" s="65"/>
      <c r="D84" s="65"/>
      <c r="E84" s="65"/>
      <c r="F84" s="66"/>
    </row>
    <row r="85" spans="1:6" ht="38.25">
      <c r="A85" s="30" t="s">
        <v>17</v>
      </c>
      <c r="B85" s="43">
        <v>472.1</v>
      </c>
      <c r="C85" s="19">
        <v>472.1</v>
      </c>
      <c r="D85" s="5">
        <f t="shared" si="4"/>
        <v>0</v>
      </c>
      <c r="E85" s="5">
        <v>0</v>
      </c>
      <c r="F85" s="3">
        <f t="shared" si="5"/>
        <v>0</v>
      </c>
    </row>
    <row r="86" spans="1:6" ht="38.25">
      <c r="A86" s="42" t="s">
        <v>80</v>
      </c>
      <c r="B86" s="44">
        <v>500</v>
      </c>
      <c r="C86" s="19">
        <v>600</v>
      </c>
      <c r="D86" s="5">
        <f t="shared" si="4"/>
        <v>100</v>
      </c>
      <c r="E86" s="5">
        <v>0</v>
      </c>
      <c r="F86" s="3">
        <f t="shared" si="5"/>
        <v>0</v>
      </c>
    </row>
    <row r="87" spans="1:6" ht="63.75">
      <c r="A87" s="30" t="s">
        <v>81</v>
      </c>
      <c r="B87" s="43">
        <v>40</v>
      </c>
      <c r="C87" s="19">
        <v>40</v>
      </c>
      <c r="D87" s="5">
        <f t="shared" si="4"/>
        <v>0</v>
      </c>
      <c r="E87" s="5">
        <v>4</v>
      </c>
      <c r="F87" s="3">
        <f t="shared" si="5"/>
        <v>10</v>
      </c>
    </row>
    <row r="88" spans="1:6" ht="89.25">
      <c r="A88" s="30" t="s">
        <v>82</v>
      </c>
      <c r="B88" s="43">
        <v>150.3</v>
      </c>
      <c r="C88" s="19">
        <v>0</v>
      </c>
      <c r="D88" s="5">
        <f t="shared" si="4"/>
        <v>-150.3</v>
      </c>
      <c r="E88" s="5">
        <v>0</v>
      </c>
      <c r="F88" s="3">
        <v>0</v>
      </c>
    </row>
    <row r="89" spans="1:6" ht="63.75">
      <c r="A89" s="30" t="s">
        <v>156</v>
      </c>
      <c r="B89" s="43">
        <v>70</v>
      </c>
      <c r="C89" s="19">
        <v>220.3</v>
      </c>
      <c r="D89" s="5">
        <f t="shared" si="4"/>
        <v>150.3</v>
      </c>
      <c r="E89" s="5">
        <v>62.5</v>
      </c>
      <c r="F89" s="3">
        <f t="shared" si="5"/>
        <v>28.370403994552877</v>
      </c>
    </row>
    <row r="90" spans="1:6" ht="63.75">
      <c r="A90" s="30" t="s">
        <v>157</v>
      </c>
      <c r="B90" s="43">
        <v>0</v>
      </c>
      <c r="C90" s="19">
        <v>0</v>
      </c>
      <c r="D90" s="5">
        <f t="shared" si="4"/>
        <v>0</v>
      </c>
      <c r="E90" s="5">
        <v>0</v>
      </c>
      <c r="F90" s="3">
        <v>0</v>
      </c>
    </row>
    <row r="91" spans="1:6" ht="51">
      <c r="A91" s="30" t="s">
        <v>83</v>
      </c>
      <c r="B91" s="43">
        <v>518.5</v>
      </c>
      <c r="C91" s="19">
        <v>518.5</v>
      </c>
      <c r="D91" s="5">
        <f t="shared" si="4"/>
        <v>0</v>
      </c>
      <c r="E91" s="5">
        <v>236.9</v>
      </c>
      <c r="F91" s="3">
        <f t="shared" si="5"/>
        <v>45.689488910318225</v>
      </c>
    </row>
    <row r="92" spans="1:6" ht="102">
      <c r="A92" s="40" t="s">
        <v>158</v>
      </c>
      <c r="B92" s="41">
        <v>0</v>
      </c>
      <c r="C92" s="19">
        <v>1400</v>
      </c>
      <c r="D92" s="5">
        <f t="shared" si="4"/>
        <v>1400</v>
      </c>
      <c r="E92" s="5">
        <v>0</v>
      </c>
      <c r="F92" s="3">
        <f t="shared" si="5"/>
        <v>0</v>
      </c>
    </row>
    <row r="93" spans="1:6" ht="102">
      <c r="A93" s="55" t="s">
        <v>215</v>
      </c>
      <c r="B93" s="56">
        <v>0</v>
      </c>
      <c r="C93" s="19">
        <v>28.8</v>
      </c>
      <c r="D93" s="5">
        <f t="shared" si="4"/>
        <v>28.8</v>
      </c>
      <c r="E93" s="5">
        <v>0</v>
      </c>
      <c r="F93" s="3">
        <f t="shared" si="5"/>
        <v>0</v>
      </c>
    </row>
    <row r="94" spans="1:6" ht="56.25" customHeight="1">
      <c r="A94" s="39" t="s">
        <v>84</v>
      </c>
      <c r="B94" s="45">
        <v>20</v>
      </c>
      <c r="C94" s="19">
        <v>20</v>
      </c>
      <c r="D94" s="5">
        <f t="shared" si="4"/>
        <v>0</v>
      </c>
      <c r="E94" s="5">
        <v>0</v>
      </c>
      <c r="F94" s="3">
        <f t="shared" si="5"/>
        <v>0</v>
      </c>
    </row>
    <row r="95" spans="1:6" ht="153">
      <c r="A95" s="42" t="s">
        <v>159</v>
      </c>
      <c r="B95" s="44">
        <v>0</v>
      </c>
      <c r="C95" s="19">
        <v>200</v>
      </c>
      <c r="D95" s="5">
        <f t="shared" si="4"/>
        <v>200</v>
      </c>
      <c r="E95" s="5">
        <v>0</v>
      </c>
      <c r="F95" s="3">
        <f t="shared" si="5"/>
        <v>0</v>
      </c>
    </row>
    <row r="96" spans="1:6" ht="140.25">
      <c r="A96" s="30" t="s">
        <v>85</v>
      </c>
      <c r="B96" s="43">
        <v>130</v>
      </c>
      <c r="C96" s="19">
        <v>130</v>
      </c>
      <c r="D96" s="5">
        <f t="shared" si="4"/>
        <v>0</v>
      </c>
      <c r="E96" s="5">
        <v>0</v>
      </c>
      <c r="F96" s="3">
        <f>E96/C96*100</f>
        <v>0</v>
      </c>
    </row>
    <row r="97" spans="1:6" ht="140.25">
      <c r="A97" s="40" t="s">
        <v>160</v>
      </c>
      <c r="B97" s="41">
        <v>0</v>
      </c>
      <c r="C97" s="19">
        <v>14.7</v>
      </c>
      <c r="D97" s="5">
        <f t="shared" si="4"/>
        <v>14.7</v>
      </c>
      <c r="E97" s="5">
        <v>0</v>
      </c>
      <c r="F97" s="3">
        <f t="shared" si="5"/>
        <v>0</v>
      </c>
    </row>
    <row r="98" spans="1:6" ht="15.75">
      <c r="A98" s="46" t="s">
        <v>43</v>
      </c>
      <c r="B98" s="37">
        <f>SUM(B85:B97)</f>
        <v>1900.9</v>
      </c>
      <c r="C98" s="37">
        <f>SUM(C85:C97)</f>
        <v>3644.3999999999996</v>
      </c>
      <c r="D98" s="7">
        <f t="shared" si="4"/>
        <v>1743.4999999999995</v>
      </c>
      <c r="E98" s="37">
        <f>SUM(E85:E97)</f>
        <v>303.4</v>
      </c>
      <c r="F98" s="9">
        <f t="shared" si="5"/>
        <v>8.325101525628362</v>
      </c>
    </row>
    <row r="99" spans="1:6" ht="18" customHeight="1">
      <c r="A99" s="69" t="s">
        <v>44</v>
      </c>
      <c r="B99" s="65"/>
      <c r="C99" s="65"/>
      <c r="D99" s="65"/>
      <c r="E99" s="65"/>
      <c r="F99" s="66"/>
    </row>
    <row r="100" spans="1:6" ht="37.5" customHeight="1">
      <c r="A100" s="18" t="s">
        <v>94</v>
      </c>
      <c r="B100" s="43">
        <v>8521.9</v>
      </c>
      <c r="C100" s="17">
        <v>8679.8</v>
      </c>
      <c r="D100" s="5">
        <f t="shared" si="4"/>
        <v>157.89999999999964</v>
      </c>
      <c r="E100" s="5">
        <v>3835.9</v>
      </c>
      <c r="F100" s="3">
        <f aca="true" t="shared" si="6" ref="F100:F153">E100/C100*100</f>
        <v>44.193414594806335</v>
      </c>
    </row>
    <row r="101" spans="1:6" ht="147" customHeight="1">
      <c r="A101" s="18" t="s">
        <v>174</v>
      </c>
      <c r="B101" s="43">
        <v>0</v>
      </c>
      <c r="C101" s="17">
        <v>27.9</v>
      </c>
      <c r="D101" s="5">
        <f t="shared" si="4"/>
        <v>27.9</v>
      </c>
      <c r="E101" s="5">
        <v>0</v>
      </c>
      <c r="F101" s="3">
        <f t="shared" si="6"/>
        <v>0</v>
      </c>
    </row>
    <row r="102" spans="1:6" ht="44.25" customHeight="1">
      <c r="A102" s="18" t="s">
        <v>216</v>
      </c>
      <c r="B102" s="43">
        <v>0</v>
      </c>
      <c r="C102" s="17">
        <v>922.7</v>
      </c>
      <c r="D102" s="5">
        <f t="shared" si="4"/>
        <v>922.7</v>
      </c>
      <c r="E102" s="5">
        <v>0</v>
      </c>
      <c r="F102" s="3">
        <f t="shared" si="6"/>
        <v>0</v>
      </c>
    </row>
    <row r="103" spans="1:6" ht="51">
      <c r="A103" s="40" t="s">
        <v>161</v>
      </c>
      <c r="B103" s="41">
        <v>1578.1</v>
      </c>
      <c r="C103" s="17">
        <v>1578.1</v>
      </c>
      <c r="D103" s="5">
        <f t="shared" si="4"/>
        <v>0</v>
      </c>
      <c r="E103" s="5">
        <v>491.9</v>
      </c>
      <c r="F103" s="3">
        <f t="shared" si="6"/>
        <v>31.170394778531147</v>
      </c>
    </row>
    <row r="104" spans="1:6" ht="25.5">
      <c r="A104" s="40" t="s">
        <v>175</v>
      </c>
      <c r="B104" s="41">
        <v>0</v>
      </c>
      <c r="C104" s="17">
        <v>4980.7</v>
      </c>
      <c r="D104" s="5">
        <f t="shared" si="4"/>
        <v>4980.7</v>
      </c>
      <c r="E104" s="5">
        <v>0</v>
      </c>
      <c r="F104" s="3">
        <f t="shared" si="6"/>
        <v>0</v>
      </c>
    </row>
    <row r="105" spans="1:6" ht="51">
      <c r="A105" s="40" t="s">
        <v>162</v>
      </c>
      <c r="B105" s="41">
        <v>383.4</v>
      </c>
      <c r="C105" s="17">
        <v>455</v>
      </c>
      <c r="D105" s="5">
        <f t="shared" si="4"/>
        <v>71.60000000000002</v>
      </c>
      <c r="E105" s="5">
        <v>0</v>
      </c>
      <c r="F105" s="3">
        <f t="shared" si="6"/>
        <v>0</v>
      </c>
    </row>
    <row r="106" spans="1:6" ht="51">
      <c r="A106" s="33" t="s">
        <v>163</v>
      </c>
      <c r="B106" s="48">
        <v>1740</v>
      </c>
      <c r="C106" s="17">
        <v>1740</v>
      </c>
      <c r="D106" s="5">
        <f t="shared" si="4"/>
        <v>0</v>
      </c>
      <c r="E106" s="5">
        <v>0</v>
      </c>
      <c r="F106" s="3">
        <f t="shared" si="6"/>
        <v>0</v>
      </c>
    </row>
    <row r="107" spans="1:6" ht="63.75">
      <c r="A107" s="18" t="s">
        <v>164</v>
      </c>
      <c r="B107" s="43">
        <v>500</v>
      </c>
      <c r="C107" s="17">
        <v>500</v>
      </c>
      <c r="D107" s="5">
        <f t="shared" si="4"/>
        <v>0</v>
      </c>
      <c r="E107" s="5">
        <v>0</v>
      </c>
      <c r="F107" s="3">
        <f t="shared" si="6"/>
        <v>0</v>
      </c>
    </row>
    <row r="108" spans="1:6" ht="63.75">
      <c r="A108" s="18" t="s">
        <v>165</v>
      </c>
      <c r="B108" s="43">
        <v>500</v>
      </c>
      <c r="C108" s="17">
        <v>500</v>
      </c>
      <c r="D108" s="5">
        <f t="shared" si="4"/>
        <v>0</v>
      </c>
      <c r="E108" s="5">
        <v>0</v>
      </c>
      <c r="F108" s="3">
        <f t="shared" si="6"/>
        <v>0</v>
      </c>
    </row>
    <row r="109" spans="1:6" ht="63.75">
      <c r="A109" s="18" t="s">
        <v>87</v>
      </c>
      <c r="B109" s="43">
        <v>32866.8</v>
      </c>
      <c r="C109" s="17">
        <v>32866.8</v>
      </c>
      <c r="D109" s="5">
        <f t="shared" si="4"/>
        <v>0</v>
      </c>
      <c r="E109" s="5">
        <v>15339</v>
      </c>
      <c r="F109" s="3">
        <f t="shared" si="6"/>
        <v>46.67019606411333</v>
      </c>
    </row>
    <row r="110" spans="1:6" ht="63.75">
      <c r="A110" s="18" t="s">
        <v>88</v>
      </c>
      <c r="B110" s="43">
        <v>1590.7</v>
      </c>
      <c r="C110" s="17">
        <v>2129.8</v>
      </c>
      <c r="D110" s="5">
        <f t="shared" si="4"/>
        <v>539.1000000000001</v>
      </c>
      <c r="E110" s="5">
        <v>50.3</v>
      </c>
      <c r="F110" s="3">
        <f t="shared" si="6"/>
        <v>2.3617241055498166</v>
      </c>
    </row>
    <row r="111" spans="1:6" ht="102">
      <c r="A111" s="18" t="s">
        <v>225</v>
      </c>
      <c r="B111" s="43">
        <v>0</v>
      </c>
      <c r="C111" s="17">
        <v>56924.9</v>
      </c>
      <c r="D111" s="5">
        <f t="shared" si="4"/>
        <v>56924.9</v>
      </c>
      <c r="E111" s="5">
        <v>0</v>
      </c>
      <c r="F111" s="3">
        <f t="shared" si="6"/>
        <v>0</v>
      </c>
    </row>
    <row r="112" spans="1:6" ht="165.75">
      <c r="A112" s="18" t="s">
        <v>176</v>
      </c>
      <c r="B112" s="43">
        <v>0</v>
      </c>
      <c r="C112" s="17">
        <v>5.9</v>
      </c>
      <c r="D112" s="5">
        <f t="shared" si="4"/>
        <v>5.9</v>
      </c>
      <c r="E112" s="5">
        <v>0</v>
      </c>
      <c r="F112" s="3">
        <f t="shared" si="6"/>
        <v>0</v>
      </c>
    </row>
    <row r="113" spans="1:6" ht="51">
      <c r="A113" s="18" t="s">
        <v>166</v>
      </c>
      <c r="B113" s="43">
        <v>1000</v>
      </c>
      <c r="C113" s="19">
        <v>0</v>
      </c>
      <c r="D113" s="5">
        <f t="shared" si="4"/>
        <v>-1000</v>
      </c>
      <c r="E113" s="5">
        <v>0</v>
      </c>
      <c r="F113" s="3">
        <v>0</v>
      </c>
    </row>
    <row r="114" spans="1:6" ht="66.75" customHeight="1">
      <c r="A114" s="18" t="s">
        <v>167</v>
      </c>
      <c r="B114" s="43">
        <v>852.1</v>
      </c>
      <c r="C114" s="19">
        <v>0</v>
      </c>
      <c r="D114" s="5">
        <f t="shared" si="4"/>
        <v>-852.1</v>
      </c>
      <c r="E114" s="5">
        <v>0</v>
      </c>
      <c r="F114" s="3">
        <v>0</v>
      </c>
    </row>
    <row r="115" spans="1:6" ht="63.75">
      <c r="A115" s="18" t="s">
        <v>168</v>
      </c>
      <c r="B115" s="43">
        <v>40.2</v>
      </c>
      <c r="C115" s="17">
        <v>40.2</v>
      </c>
      <c r="D115" s="5">
        <f t="shared" si="4"/>
        <v>0</v>
      </c>
      <c r="E115" s="5">
        <v>0</v>
      </c>
      <c r="F115" s="3">
        <f t="shared" si="6"/>
        <v>0</v>
      </c>
    </row>
    <row r="116" spans="1:6" ht="25.5">
      <c r="A116" s="18" t="s">
        <v>217</v>
      </c>
      <c r="B116" s="43">
        <v>0</v>
      </c>
      <c r="C116" s="17">
        <v>1969.5</v>
      </c>
      <c r="D116" s="5">
        <f t="shared" si="4"/>
        <v>1969.5</v>
      </c>
      <c r="E116" s="5">
        <v>0</v>
      </c>
      <c r="F116" s="3">
        <f t="shared" si="6"/>
        <v>0</v>
      </c>
    </row>
    <row r="117" spans="1:6" ht="51">
      <c r="A117" s="18" t="s">
        <v>177</v>
      </c>
      <c r="B117" s="43">
        <v>0</v>
      </c>
      <c r="C117" s="17">
        <v>266.9</v>
      </c>
      <c r="D117" s="5">
        <f t="shared" si="4"/>
        <v>266.9</v>
      </c>
      <c r="E117" s="5">
        <v>0</v>
      </c>
      <c r="F117" s="3">
        <f t="shared" si="6"/>
        <v>0</v>
      </c>
    </row>
    <row r="118" spans="1:6" ht="38.25">
      <c r="A118" s="18" t="s">
        <v>178</v>
      </c>
      <c r="B118" s="43">
        <v>0</v>
      </c>
      <c r="C118" s="17">
        <v>592.4</v>
      </c>
      <c r="D118" s="5">
        <f t="shared" si="4"/>
        <v>592.4</v>
      </c>
      <c r="E118" s="5">
        <v>0</v>
      </c>
      <c r="F118" s="3">
        <f t="shared" si="6"/>
        <v>0</v>
      </c>
    </row>
    <row r="119" spans="1:6" ht="38.25">
      <c r="A119" s="26" t="s">
        <v>179</v>
      </c>
      <c r="B119" s="51">
        <v>0</v>
      </c>
      <c r="C119" s="17">
        <v>0</v>
      </c>
      <c r="D119" s="6">
        <f t="shared" si="4"/>
        <v>0</v>
      </c>
      <c r="E119" s="6">
        <v>0</v>
      </c>
      <c r="F119" s="15">
        <v>0</v>
      </c>
    </row>
    <row r="120" spans="1:6" ht="63.75">
      <c r="A120" s="40" t="s">
        <v>169</v>
      </c>
      <c r="B120" s="41">
        <v>184.3</v>
      </c>
      <c r="C120" s="17">
        <v>0</v>
      </c>
      <c r="D120" s="5">
        <f t="shared" si="4"/>
        <v>-184.3</v>
      </c>
      <c r="E120" s="5">
        <v>0</v>
      </c>
      <c r="F120" s="3">
        <v>0</v>
      </c>
    </row>
    <row r="121" spans="1:6" ht="38.25">
      <c r="A121" s="55" t="s">
        <v>180</v>
      </c>
      <c r="B121" s="56">
        <v>0</v>
      </c>
      <c r="C121" s="17">
        <v>184.3</v>
      </c>
      <c r="D121" s="5">
        <f t="shared" si="4"/>
        <v>184.3</v>
      </c>
      <c r="E121" s="5">
        <v>0</v>
      </c>
      <c r="F121" s="3">
        <f t="shared" si="6"/>
        <v>0</v>
      </c>
    </row>
    <row r="122" spans="1:6" ht="63.75">
      <c r="A122" s="55" t="s">
        <v>226</v>
      </c>
      <c r="B122" s="56">
        <v>0</v>
      </c>
      <c r="C122" s="17">
        <v>1825</v>
      </c>
      <c r="D122" s="5">
        <f t="shared" si="4"/>
        <v>1825</v>
      </c>
      <c r="E122" s="5">
        <v>0</v>
      </c>
      <c r="F122" s="3">
        <f t="shared" si="6"/>
        <v>0</v>
      </c>
    </row>
    <row r="123" spans="1:6" ht="51">
      <c r="A123" s="34" t="s">
        <v>170</v>
      </c>
      <c r="B123" s="45">
        <v>4505</v>
      </c>
      <c r="C123" s="19">
        <v>4505</v>
      </c>
      <c r="D123" s="5">
        <f t="shared" si="4"/>
        <v>0</v>
      </c>
      <c r="E123" s="5">
        <v>0</v>
      </c>
      <c r="F123" s="3">
        <f t="shared" si="6"/>
        <v>0</v>
      </c>
    </row>
    <row r="124" spans="1:6" ht="51">
      <c r="A124" s="18" t="s">
        <v>89</v>
      </c>
      <c r="B124" s="43">
        <v>1425.1</v>
      </c>
      <c r="C124" s="19">
        <v>1425.1</v>
      </c>
      <c r="D124" s="5">
        <f t="shared" si="4"/>
        <v>0</v>
      </c>
      <c r="E124" s="5">
        <v>327.7</v>
      </c>
      <c r="F124" s="3">
        <f t="shared" si="6"/>
        <v>22.99487755245246</v>
      </c>
    </row>
    <row r="125" spans="1:6" ht="63.75">
      <c r="A125" s="40" t="s">
        <v>171</v>
      </c>
      <c r="B125" s="41">
        <v>492.9</v>
      </c>
      <c r="C125" s="19">
        <v>492.9</v>
      </c>
      <c r="D125" s="5">
        <f t="shared" si="4"/>
        <v>0</v>
      </c>
      <c r="E125" s="5">
        <v>492.9</v>
      </c>
      <c r="F125" s="3">
        <f t="shared" si="6"/>
        <v>100</v>
      </c>
    </row>
    <row r="126" spans="1:6" ht="114.75">
      <c r="A126" s="33" t="s">
        <v>172</v>
      </c>
      <c r="B126" s="45">
        <v>1523.4</v>
      </c>
      <c r="C126" s="17">
        <v>1523.4</v>
      </c>
      <c r="D126" s="5">
        <f t="shared" si="4"/>
        <v>0</v>
      </c>
      <c r="E126" s="5">
        <v>367.5</v>
      </c>
      <c r="F126" s="3">
        <f t="shared" si="6"/>
        <v>24.123670736510437</v>
      </c>
    </row>
    <row r="127" spans="1:6" ht="51">
      <c r="A127" s="18" t="s">
        <v>90</v>
      </c>
      <c r="B127" s="43">
        <v>13503.2</v>
      </c>
      <c r="C127" s="19">
        <v>46907.6</v>
      </c>
      <c r="D127" s="5">
        <f t="shared" si="4"/>
        <v>33404.399999999994</v>
      </c>
      <c r="E127" s="5">
        <v>34756</v>
      </c>
      <c r="F127" s="3">
        <f t="shared" si="6"/>
        <v>74.09460300676223</v>
      </c>
    </row>
    <row r="128" spans="1:6" ht="38.25">
      <c r="A128" s="18" t="s">
        <v>181</v>
      </c>
      <c r="B128" s="43">
        <v>0</v>
      </c>
      <c r="C128" s="19">
        <v>60000</v>
      </c>
      <c r="D128" s="5">
        <f t="shared" si="4"/>
        <v>60000</v>
      </c>
      <c r="E128" s="5">
        <v>0</v>
      </c>
      <c r="F128" s="3">
        <f t="shared" si="6"/>
        <v>0</v>
      </c>
    </row>
    <row r="129" spans="1:6" ht="38.25">
      <c r="A129" s="18" t="s">
        <v>182</v>
      </c>
      <c r="B129" s="43">
        <v>0</v>
      </c>
      <c r="C129" s="19">
        <v>1764.6</v>
      </c>
      <c r="D129" s="5">
        <f t="shared" si="4"/>
        <v>1764.6</v>
      </c>
      <c r="E129" s="5">
        <v>1349.6</v>
      </c>
      <c r="F129" s="3">
        <f t="shared" si="6"/>
        <v>76.48192224866825</v>
      </c>
    </row>
    <row r="130" spans="1:6" ht="76.5">
      <c r="A130" s="18" t="s">
        <v>183</v>
      </c>
      <c r="B130" s="43">
        <v>0</v>
      </c>
      <c r="C130" s="19">
        <v>2280</v>
      </c>
      <c r="D130" s="5">
        <f t="shared" si="4"/>
        <v>2280</v>
      </c>
      <c r="E130" s="5">
        <v>48.2</v>
      </c>
      <c r="F130" s="3">
        <f t="shared" si="6"/>
        <v>2.1140350877192984</v>
      </c>
    </row>
    <row r="131" spans="1:6" ht="38.25">
      <c r="A131" s="18" t="s">
        <v>73</v>
      </c>
      <c r="B131" s="43">
        <v>2704.8</v>
      </c>
      <c r="C131" s="19">
        <v>2748.1</v>
      </c>
      <c r="D131" s="5">
        <f t="shared" si="4"/>
        <v>43.29999999999973</v>
      </c>
      <c r="E131" s="5">
        <v>1086.2</v>
      </c>
      <c r="F131" s="3">
        <f t="shared" si="6"/>
        <v>39.52549033877952</v>
      </c>
    </row>
    <row r="132" spans="1:6" ht="127.5">
      <c r="A132" s="18" t="s">
        <v>173</v>
      </c>
      <c r="B132" s="43">
        <v>4578.3</v>
      </c>
      <c r="C132" s="19">
        <v>5578.3</v>
      </c>
      <c r="D132" s="5">
        <f t="shared" si="4"/>
        <v>1000</v>
      </c>
      <c r="E132" s="5">
        <v>0</v>
      </c>
      <c r="F132" s="3">
        <f t="shared" si="6"/>
        <v>0</v>
      </c>
    </row>
    <row r="133" spans="1:6" ht="51">
      <c r="A133" s="18" t="s">
        <v>91</v>
      </c>
      <c r="B133" s="43">
        <v>1500</v>
      </c>
      <c r="C133" s="19">
        <v>1500</v>
      </c>
      <c r="D133" s="5">
        <f t="shared" si="4"/>
        <v>0</v>
      </c>
      <c r="E133" s="5">
        <v>0</v>
      </c>
      <c r="F133" s="3">
        <f t="shared" si="6"/>
        <v>0</v>
      </c>
    </row>
    <row r="134" spans="1:6" ht="51">
      <c r="A134" s="18" t="s">
        <v>92</v>
      </c>
      <c r="B134" s="43">
        <v>0</v>
      </c>
      <c r="C134" s="19">
        <v>550</v>
      </c>
      <c r="D134" s="5">
        <f t="shared" si="4"/>
        <v>550</v>
      </c>
      <c r="E134" s="5">
        <v>0</v>
      </c>
      <c r="F134" s="3">
        <f t="shared" si="6"/>
        <v>0</v>
      </c>
    </row>
    <row r="135" spans="1:6" ht="25.5">
      <c r="A135" s="18" t="s">
        <v>19</v>
      </c>
      <c r="B135" s="43">
        <v>13.8</v>
      </c>
      <c r="C135" s="19">
        <v>13.8</v>
      </c>
      <c r="D135" s="5">
        <f t="shared" si="4"/>
        <v>0</v>
      </c>
      <c r="E135" s="5">
        <v>13.8</v>
      </c>
      <c r="F135" s="3">
        <f t="shared" si="6"/>
        <v>100</v>
      </c>
    </row>
    <row r="136" spans="1:6" ht="25.5">
      <c r="A136" s="18" t="s">
        <v>20</v>
      </c>
      <c r="B136" s="43">
        <v>16.2</v>
      </c>
      <c r="C136" s="19">
        <v>16.2</v>
      </c>
      <c r="D136" s="5">
        <f t="shared" si="4"/>
        <v>0</v>
      </c>
      <c r="E136" s="5">
        <v>0</v>
      </c>
      <c r="F136" s="3">
        <f t="shared" si="6"/>
        <v>0</v>
      </c>
    </row>
    <row r="137" spans="1:6" ht="38.25">
      <c r="A137" s="18" t="s">
        <v>21</v>
      </c>
      <c r="B137" s="43">
        <v>135.2</v>
      </c>
      <c r="C137" s="19">
        <v>135.2</v>
      </c>
      <c r="D137" s="5">
        <f t="shared" si="4"/>
        <v>0</v>
      </c>
      <c r="E137" s="5">
        <v>95.6</v>
      </c>
      <c r="F137" s="3">
        <f t="shared" si="6"/>
        <v>70.71005917159763</v>
      </c>
    </row>
    <row r="138" spans="1:6" ht="25.5">
      <c r="A138" s="18" t="s">
        <v>22</v>
      </c>
      <c r="B138" s="43">
        <v>5</v>
      </c>
      <c r="C138" s="19">
        <v>5</v>
      </c>
      <c r="D138" s="5">
        <f t="shared" si="4"/>
        <v>0</v>
      </c>
      <c r="E138" s="5">
        <v>0</v>
      </c>
      <c r="F138" s="3">
        <f t="shared" si="6"/>
        <v>0</v>
      </c>
    </row>
    <row r="139" spans="1:6" ht="15.75">
      <c r="A139" s="36" t="s">
        <v>86</v>
      </c>
      <c r="B139" s="37">
        <f>SUM(B100:B138)</f>
        <v>80160.40000000001</v>
      </c>
      <c r="C139" s="37">
        <f>SUM(C100:C138)</f>
        <v>245635.1</v>
      </c>
      <c r="D139" s="13">
        <f t="shared" si="4"/>
        <v>165474.7</v>
      </c>
      <c r="E139" s="37">
        <f>SUM(E100:E138)</f>
        <v>58254.59999999999</v>
      </c>
      <c r="F139" s="9">
        <f t="shared" si="6"/>
        <v>23.715910307606684</v>
      </c>
    </row>
    <row r="140" spans="1:6" ht="18.75" customHeight="1">
      <c r="A140" s="64" t="s">
        <v>45</v>
      </c>
      <c r="B140" s="65"/>
      <c r="C140" s="65"/>
      <c r="D140" s="65"/>
      <c r="E140" s="65"/>
      <c r="F140" s="66"/>
    </row>
    <row r="141" spans="1:6" ht="38.25">
      <c r="A141" s="18" t="s">
        <v>93</v>
      </c>
      <c r="B141" s="49">
        <v>3171.1</v>
      </c>
      <c r="C141" s="19">
        <v>3318.6</v>
      </c>
      <c r="D141" s="5">
        <f t="shared" si="4"/>
        <v>147.5</v>
      </c>
      <c r="E141" s="5">
        <v>1607.6</v>
      </c>
      <c r="F141" s="3">
        <f t="shared" si="6"/>
        <v>48.44211414451877</v>
      </c>
    </row>
    <row r="142" spans="1:6" ht="63.75">
      <c r="A142" s="18" t="s">
        <v>184</v>
      </c>
      <c r="B142" s="49">
        <v>6465.4</v>
      </c>
      <c r="C142" s="19">
        <v>7210.9</v>
      </c>
      <c r="D142" s="5">
        <f t="shared" si="4"/>
        <v>745.5</v>
      </c>
      <c r="E142" s="5">
        <v>3432.4</v>
      </c>
      <c r="F142" s="3">
        <f t="shared" si="6"/>
        <v>47.60016086757548</v>
      </c>
    </row>
    <row r="143" spans="1:6" ht="76.5">
      <c r="A143" s="18" t="s">
        <v>185</v>
      </c>
      <c r="B143" s="43">
        <v>1587.3</v>
      </c>
      <c r="C143" s="19">
        <v>1587.3</v>
      </c>
      <c r="D143" s="5">
        <f t="shared" si="4"/>
        <v>0</v>
      </c>
      <c r="E143" s="5">
        <v>824.6</v>
      </c>
      <c r="F143" s="3">
        <f t="shared" si="6"/>
        <v>51.949851949851954</v>
      </c>
    </row>
    <row r="144" spans="1:6" ht="38.25">
      <c r="A144" s="18" t="s">
        <v>195</v>
      </c>
      <c r="B144" s="43">
        <v>0</v>
      </c>
      <c r="C144" s="19">
        <v>2929.7</v>
      </c>
      <c r="D144" s="5">
        <f t="shared" si="4"/>
        <v>2929.7</v>
      </c>
      <c r="E144" s="5">
        <v>2836.3</v>
      </c>
      <c r="F144" s="3">
        <f t="shared" si="6"/>
        <v>96.81196026896953</v>
      </c>
    </row>
    <row r="145" spans="1:6" ht="38.25">
      <c r="A145" s="32" t="s">
        <v>94</v>
      </c>
      <c r="B145" s="49">
        <v>6779.5</v>
      </c>
      <c r="C145" s="19">
        <v>7034.3</v>
      </c>
      <c r="D145" s="5">
        <f t="shared" si="4"/>
        <v>254.80000000000018</v>
      </c>
      <c r="E145" s="5">
        <v>3527.7</v>
      </c>
      <c r="F145" s="3">
        <f t="shared" si="6"/>
        <v>50.14997938671936</v>
      </c>
    </row>
    <row r="146" spans="1:6" ht="38.25">
      <c r="A146" s="30" t="s">
        <v>95</v>
      </c>
      <c r="B146" s="43">
        <v>6889.6</v>
      </c>
      <c r="C146" s="19">
        <v>7032.3</v>
      </c>
      <c r="D146" s="5">
        <f t="shared" si="4"/>
        <v>142.69999999999982</v>
      </c>
      <c r="E146" s="5">
        <f>3072.6+60.5</f>
        <v>3133.1</v>
      </c>
      <c r="F146" s="3">
        <f t="shared" si="6"/>
        <v>44.552991197758914</v>
      </c>
    </row>
    <row r="147" spans="1:6" ht="51">
      <c r="A147" s="30" t="s">
        <v>18</v>
      </c>
      <c r="B147" s="43">
        <v>871.8</v>
      </c>
      <c r="C147" s="19">
        <v>871.8</v>
      </c>
      <c r="D147" s="5">
        <f t="shared" si="4"/>
        <v>0</v>
      </c>
      <c r="E147" s="5">
        <v>163.3</v>
      </c>
      <c r="F147" s="3">
        <f t="shared" si="6"/>
        <v>18.731360403762334</v>
      </c>
    </row>
    <row r="148" spans="1:6" ht="38.25">
      <c r="A148" s="30" t="s">
        <v>96</v>
      </c>
      <c r="B148" s="43">
        <v>305.9</v>
      </c>
      <c r="C148" s="19">
        <v>305.9</v>
      </c>
      <c r="D148" s="5">
        <f t="shared" si="4"/>
        <v>0</v>
      </c>
      <c r="E148" s="5">
        <v>59.8</v>
      </c>
      <c r="F148" s="3">
        <f t="shared" si="6"/>
        <v>19.54887218045113</v>
      </c>
    </row>
    <row r="149" spans="1:6" ht="63.75">
      <c r="A149" s="30" t="s">
        <v>53</v>
      </c>
      <c r="B149" s="43">
        <v>150</v>
      </c>
      <c r="C149" s="19">
        <v>302.8</v>
      </c>
      <c r="D149" s="5">
        <f t="shared" si="4"/>
        <v>152.8</v>
      </c>
      <c r="E149" s="5">
        <v>72.5</v>
      </c>
      <c r="F149" s="3">
        <f t="shared" si="6"/>
        <v>23.943196829590487</v>
      </c>
    </row>
    <row r="150" spans="1:6" ht="63.75">
      <c r="A150" s="30" t="s">
        <v>97</v>
      </c>
      <c r="B150" s="43">
        <v>62.5</v>
      </c>
      <c r="C150" s="19">
        <v>62.5</v>
      </c>
      <c r="D150" s="5">
        <f t="shared" si="4"/>
        <v>0</v>
      </c>
      <c r="E150" s="5">
        <v>62.5</v>
      </c>
      <c r="F150" s="3">
        <f t="shared" si="6"/>
        <v>100</v>
      </c>
    </row>
    <row r="151" spans="1:6" ht="25.5">
      <c r="A151" s="18" t="s">
        <v>98</v>
      </c>
      <c r="B151" s="43">
        <v>333</v>
      </c>
      <c r="C151" s="19">
        <v>228</v>
      </c>
      <c r="D151" s="5">
        <f t="shared" si="4"/>
        <v>-105</v>
      </c>
      <c r="E151" s="5">
        <v>83.3</v>
      </c>
      <c r="F151" s="3">
        <f t="shared" si="6"/>
        <v>36.53508771929824</v>
      </c>
    </row>
    <row r="152" spans="1:6" ht="51">
      <c r="A152" s="18" t="s">
        <v>186</v>
      </c>
      <c r="B152" s="43">
        <v>883.3</v>
      </c>
      <c r="C152" s="19">
        <v>883.3</v>
      </c>
      <c r="D152" s="5">
        <f t="shared" si="4"/>
        <v>0</v>
      </c>
      <c r="E152" s="5">
        <v>399.9</v>
      </c>
      <c r="F152" s="3">
        <f t="shared" si="6"/>
        <v>45.273406543643155</v>
      </c>
    </row>
    <row r="153" spans="1:6" ht="63.75">
      <c r="A153" s="18" t="s">
        <v>187</v>
      </c>
      <c r="B153" s="49">
        <v>682.1</v>
      </c>
      <c r="C153" s="19">
        <v>337.3</v>
      </c>
      <c r="D153" s="5">
        <f t="shared" si="4"/>
        <v>-344.8</v>
      </c>
      <c r="E153" s="5">
        <v>134.5</v>
      </c>
      <c r="F153" s="3">
        <f t="shared" si="6"/>
        <v>39.87548176697302</v>
      </c>
    </row>
    <row r="154" spans="1:6" ht="38.25">
      <c r="A154" s="50" t="s">
        <v>99</v>
      </c>
      <c r="B154" s="51">
        <v>133.5</v>
      </c>
      <c r="C154" s="17">
        <v>133.5</v>
      </c>
      <c r="D154" s="6">
        <f aca="true" t="shared" si="7" ref="D154:D219">C154-B154</f>
        <v>0</v>
      </c>
      <c r="E154" s="6">
        <v>60.7</v>
      </c>
      <c r="F154" s="15">
        <f aca="true" t="shared" si="8" ref="F154:F169">E154/C154*100</f>
        <v>45.46816479400749</v>
      </c>
    </row>
    <row r="155" spans="1:6" ht="38.25">
      <c r="A155" s="35" t="s">
        <v>188</v>
      </c>
      <c r="B155" s="43">
        <v>5</v>
      </c>
      <c r="C155" s="17">
        <v>5</v>
      </c>
      <c r="D155" s="5">
        <f t="shared" si="7"/>
        <v>0</v>
      </c>
      <c r="E155" s="5">
        <v>0</v>
      </c>
      <c r="F155" s="3">
        <f t="shared" si="8"/>
        <v>0</v>
      </c>
    </row>
    <row r="156" spans="1:6" ht="76.5">
      <c r="A156" s="18" t="s">
        <v>189</v>
      </c>
      <c r="B156" s="43">
        <v>115.9</v>
      </c>
      <c r="C156" s="17">
        <v>115.9</v>
      </c>
      <c r="D156" s="5">
        <f t="shared" si="7"/>
        <v>0</v>
      </c>
      <c r="E156" s="5">
        <v>47.3</v>
      </c>
      <c r="F156" s="3">
        <f t="shared" si="8"/>
        <v>40.811044003451244</v>
      </c>
    </row>
    <row r="157" spans="1:6" ht="38.25">
      <c r="A157" s="18" t="s">
        <v>196</v>
      </c>
      <c r="B157" s="43">
        <v>0</v>
      </c>
      <c r="C157" s="17">
        <v>376.6</v>
      </c>
      <c r="D157" s="5">
        <f t="shared" si="7"/>
        <v>376.6</v>
      </c>
      <c r="E157" s="5">
        <v>0</v>
      </c>
      <c r="F157" s="3">
        <f t="shared" si="8"/>
        <v>0</v>
      </c>
    </row>
    <row r="158" spans="1:6" ht="38.25">
      <c r="A158" s="18" t="s">
        <v>197</v>
      </c>
      <c r="B158" s="43">
        <v>0</v>
      </c>
      <c r="C158" s="17">
        <v>1395.8</v>
      </c>
      <c r="D158" s="5">
        <f t="shared" si="7"/>
        <v>1395.8</v>
      </c>
      <c r="E158" s="5">
        <v>0</v>
      </c>
      <c r="F158" s="3">
        <f t="shared" si="8"/>
        <v>0</v>
      </c>
    </row>
    <row r="159" spans="1:6" ht="38.25">
      <c r="A159" s="18" t="s">
        <v>94</v>
      </c>
      <c r="B159" s="43">
        <v>8534.4</v>
      </c>
      <c r="C159" s="17">
        <v>8676.3</v>
      </c>
      <c r="D159" s="5">
        <f t="shared" si="7"/>
        <v>141.89999999999964</v>
      </c>
      <c r="E159" s="5">
        <v>3818.5</v>
      </c>
      <c r="F159" s="3">
        <f t="shared" si="8"/>
        <v>44.01069580351072</v>
      </c>
    </row>
    <row r="160" spans="1:6" ht="38.25">
      <c r="A160" s="32" t="s">
        <v>54</v>
      </c>
      <c r="B160" s="31">
        <v>100</v>
      </c>
      <c r="C160" s="17">
        <v>100</v>
      </c>
      <c r="D160" s="5">
        <f t="shared" si="7"/>
        <v>0</v>
      </c>
      <c r="E160" s="5">
        <v>0</v>
      </c>
      <c r="F160" s="3">
        <f t="shared" si="8"/>
        <v>0</v>
      </c>
    </row>
    <row r="161" spans="1:6" ht="51">
      <c r="A161" s="18" t="s">
        <v>55</v>
      </c>
      <c r="B161" s="31">
        <v>200</v>
      </c>
      <c r="C161" s="17">
        <v>200</v>
      </c>
      <c r="D161" s="5">
        <f t="shared" si="7"/>
        <v>0</v>
      </c>
      <c r="E161" s="5">
        <v>41.5</v>
      </c>
      <c r="F161" s="3">
        <f t="shared" si="8"/>
        <v>20.75</v>
      </c>
    </row>
    <row r="162" spans="1:6" ht="78" customHeight="1">
      <c r="A162" s="57" t="s">
        <v>190</v>
      </c>
      <c r="B162" s="31">
        <v>200</v>
      </c>
      <c r="C162" s="17">
        <v>200</v>
      </c>
      <c r="D162" s="5">
        <f t="shared" si="7"/>
        <v>0</v>
      </c>
      <c r="E162" s="5">
        <v>0</v>
      </c>
      <c r="F162" s="3">
        <f t="shared" si="8"/>
        <v>0</v>
      </c>
    </row>
    <row r="163" spans="1:6" ht="51">
      <c r="A163" s="57" t="s">
        <v>191</v>
      </c>
      <c r="B163" s="31">
        <v>285</v>
      </c>
      <c r="C163" s="17">
        <v>285</v>
      </c>
      <c r="D163" s="5">
        <f t="shared" si="7"/>
        <v>0</v>
      </c>
      <c r="E163" s="5">
        <v>0</v>
      </c>
      <c r="F163" s="3">
        <f t="shared" si="8"/>
        <v>0</v>
      </c>
    </row>
    <row r="164" spans="1:6" ht="38.25">
      <c r="A164" s="57" t="s">
        <v>192</v>
      </c>
      <c r="B164" s="31">
        <v>172.5</v>
      </c>
      <c r="C164" s="17">
        <v>172.5</v>
      </c>
      <c r="D164" s="5">
        <f t="shared" si="7"/>
        <v>0</v>
      </c>
      <c r="E164" s="5">
        <v>33.3</v>
      </c>
      <c r="F164" s="3">
        <f t="shared" si="8"/>
        <v>19.304347826086953</v>
      </c>
    </row>
    <row r="165" spans="1:6" ht="51">
      <c r="A165" s="57" t="s">
        <v>193</v>
      </c>
      <c r="B165" s="31">
        <v>300</v>
      </c>
      <c r="C165" s="17">
        <v>300</v>
      </c>
      <c r="D165" s="5">
        <f t="shared" si="7"/>
        <v>0</v>
      </c>
      <c r="E165" s="5">
        <v>0</v>
      </c>
      <c r="F165" s="3">
        <f t="shared" si="8"/>
        <v>0</v>
      </c>
    </row>
    <row r="166" spans="1:6" ht="51">
      <c r="A166" s="57" t="s">
        <v>194</v>
      </c>
      <c r="B166" s="31">
        <v>50</v>
      </c>
      <c r="C166" s="17">
        <v>50</v>
      </c>
      <c r="D166" s="5">
        <f t="shared" si="7"/>
        <v>0</v>
      </c>
      <c r="E166" s="5">
        <v>0</v>
      </c>
      <c r="F166" s="3">
        <f t="shared" si="8"/>
        <v>0</v>
      </c>
    </row>
    <row r="167" spans="1:6" ht="76.5">
      <c r="A167" s="57" t="s">
        <v>218</v>
      </c>
      <c r="B167" s="31">
        <v>0</v>
      </c>
      <c r="C167" s="17">
        <v>1244.3</v>
      </c>
      <c r="D167" s="5">
        <f t="shared" si="7"/>
        <v>1244.3</v>
      </c>
      <c r="E167" s="5">
        <v>0</v>
      </c>
      <c r="F167" s="3">
        <f t="shared" si="8"/>
        <v>0</v>
      </c>
    </row>
    <row r="168" spans="1:6" ht="63.75">
      <c r="A168" s="57" t="s">
        <v>219</v>
      </c>
      <c r="B168" s="31">
        <v>0</v>
      </c>
      <c r="C168" s="17">
        <v>2363.7</v>
      </c>
      <c r="D168" s="5">
        <f t="shared" si="7"/>
        <v>2363.7</v>
      </c>
      <c r="E168" s="5">
        <v>0</v>
      </c>
      <c r="F168" s="3">
        <f t="shared" si="8"/>
        <v>0</v>
      </c>
    </row>
    <row r="169" spans="1:6" ht="90.75" customHeight="1">
      <c r="A169" s="62" t="s">
        <v>220</v>
      </c>
      <c r="B169" s="31">
        <v>0</v>
      </c>
      <c r="C169" s="17">
        <v>35.2</v>
      </c>
      <c r="D169" s="5">
        <f t="shared" si="7"/>
        <v>35.2</v>
      </c>
      <c r="E169" s="5">
        <v>0</v>
      </c>
      <c r="F169" s="3">
        <f t="shared" si="8"/>
        <v>0</v>
      </c>
    </row>
    <row r="170" spans="1:6" ht="15.75">
      <c r="A170" s="8" t="s">
        <v>46</v>
      </c>
      <c r="B170" s="7">
        <f>SUM(B141:B169)</f>
        <v>38277.8</v>
      </c>
      <c r="C170" s="7">
        <f>SUM(C141:C169)</f>
        <v>47758.5</v>
      </c>
      <c r="D170" s="7">
        <f t="shared" si="7"/>
        <v>9480.699999999997</v>
      </c>
      <c r="E170" s="7">
        <f>SUM(E141:E169)</f>
        <v>20338.8</v>
      </c>
      <c r="F170" s="9">
        <f aca="true" t="shared" si="9" ref="F170:F222">E170/C170*100</f>
        <v>42.58676465969408</v>
      </c>
    </row>
    <row r="171" spans="1:6" ht="18.75" customHeight="1">
      <c r="A171" s="64" t="s">
        <v>47</v>
      </c>
      <c r="B171" s="65"/>
      <c r="C171" s="65"/>
      <c r="D171" s="65"/>
      <c r="E171" s="65"/>
      <c r="F171" s="66"/>
    </row>
    <row r="172" spans="1:6" ht="25.5">
      <c r="A172" s="30" t="s">
        <v>100</v>
      </c>
      <c r="B172" s="43">
        <v>40</v>
      </c>
      <c r="C172" s="19">
        <v>40</v>
      </c>
      <c r="D172" s="5">
        <f t="shared" si="7"/>
        <v>0</v>
      </c>
      <c r="E172" s="5">
        <v>0</v>
      </c>
      <c r="F172" s="3">
        <f t="shared" si="9"/>
        <v>0</v>
      </c>
    </row>
    <row r="173" spans="1:6" ht="25.5">
      <c r="A173" s="30" t="s">
        <v>101</v>
      </c>
      <c r="B173" s="43">
        <v>35</v>
      </c>
      <c r="C173" s="19">
        <v>35</v>
      </c>
      <c r="D173" s="5">
        <f t="shared" si="7"/>
        <v>0</v>
      </c>
      <c r="E173" s="5">
        <v>0</v>
      </c>
      <c r="F173" s="3">
        <f t="shared" si="9"/>
        <v>0</v>
      </c>
    </row>
    <row r="174" spans="1:6" ht="38.25">
      <c r="A174" s="30" t="s">
        <v>23</v>
      </c>
      <c r="B174" s="43">
        <v>20</v>
      </c>
      <c r="C174" s="19">
        <v>20</v>
      </c>
      <c r="D174" s="5">
        <f t="shared" si="7"/>
        <v>0</v>
      </c>
      <c r="E174" s="5">
        <v>0</v>
      </c>
      <c r="F174" s="3">
        <f t="shared" si="9"/>
        <v>0</v>
      </c>
    </row>
    <row r="175" spans="1:6" ht="25.5">
      <c r="A175" s="42" t="s">
        <v>22</v>
      </c>
      <c r="B175" s="44">
        <v>5</v>
      </c>
      <c r="C175" s="19">
        <v>5</v>
      </c>
      <c r="D175" s="5">
        <f t="shared" si="7"/>
        <v>0</v>
      </c>
      <c r="E175" s="5">
        <v>0</v>
      </c>
      <c r="F175" s="3">
        <f t="shared" si="9"/>
        <v>0</v>
      </c>
    </row>
    <row r="176" spans="1:6" ht="114.75">
      <c r="A176" s="30" t="s">
        <v>102</v>
      </c>
      <c r="B176" s="43">
        <v>5</v>
      </c>
      <c r="C176" s="19">
        <v>5</v>
      </c>
      <c r="D176" s="5">
        <f t="shared" si="7"/>
        <v>0</v>
      </c>
      <c r="E176" s="5">
        <v>0</v>
      </c>
      <c r="F176" s="3">
        <f t="shared" si="9"/>
        <v>0</v>
      </c>
    </row>
    <row r="177" spans="1:6" ht="25.5">
      <c r="A177" s="42" t="s">
        <v>22</v>
      </c>
      <c r="B177" s="44">
        <v>5</v>
      </c>
      <c r="C177" s="19">
        <v>5</v>
      </c>
      <c r="D177" s="5">
        <f t="shared" si="7"/>
        <v>0</v>
      </c>
      <c r="E177" s="5">
        <v>0.7</v>
      </c>
      <c r="F177" s="3">
        <f t="shared" si="9"/>
        <v>13.999999999999998</v>
      </c>
    </row>
    <row r="178" spans="1:6" ht="38.25">
      <c r="A178" s="30" t="s">
        <v>106</v>
      </c>
      <c r="B178" s="43">
        <v>300</v>
      </c>
      <c r="C178" s="19">
        <v>429.7</v>
      </c>
      <c r="D178" s="5">
        <f t="shared" si="7"/>
        <v>129.7</v>
      </c>
      <c r="E178" s="5">
        <v>64</v>
      </c>
      <c r="F178" s="3">
        <f t="shared" si="9"/>
        <v>14.89411217128229</v>
      </c>
    </row>
    <row r="179" spans="1:6" ht="38.25">
      <c r="A179" s="39" t="s">
        <v>200</v>
      </c>
      <c r="B179" s="45">
        <v>0</v>
      </c>
      <c r="C179" s="19">
        <v>288.9</v>
      </c>
      <c r="D179" s="5">
        <f t="shared" si="7"/>
        <v>288.9</v>
      </c>
      <c r="E179" s="5">
        <v>288.9</v>
      </c>
      <c r="F179" s="3">
        <f t="shared" si="9"/>
        <v>100</v>
      </c>
    </row>
    <row r="180" spans="1:6" ht="38.25">
      <c r="A180" s="39" t="s">
        <v>198</v>
      </c>
      <c r="B180" s="45">
        <v>479.8</v>
      </c>
      <c r="C180" s="19">
        <v>479.8</v>
      </c>
      <c r="D180" s="5">
        <f t="shared" si="7"/>
        <v>0</v>
      </c>
      <c r="E180" s="5">
        <f>0+0</f>
        <v>0</v>
      </c>
      <c r="F180" s="3">
        <f t="shared" si="9"/>
        <v>0</v>
      </c>
    </row>
    <row r="181" spans="1:6" ht="38.25">
      <c r="A181" s="39" t="s">
        <v>103</v>
      </c>
      <c r="B181" s="45">
        <v>25</v>
      </c>
      <c r="C181" s="19">
        <v>25</v>
      </c>
      <c r="D181" s="5">
        <f t="shared" si="7"/>
        <v>0</v>
      </c>
      <c r="E181" s="5">
        <v>5</v>
      </c>
      <c r="F181" s="3">
        <f t="shared" si="9"/>
        <v>20</v>
      </c>
    </row>
    <row r="182" spans="1:6" ht="38.25">
      <c r="A182" s="42" t="s">
        <v>104</v>
      </c>
      <c r="B182" s="44">
        <v>40</v>
      </c>
      <c r="C182" s="19">
        <v>40</v>
      </c>
      <c r="D182" s="5">
        <f t="shared" si="7"/>
        <v>0</v>
      </c>
      <c r="E182" s="5">
        <v>0</v>
      </c>
      <c r="F182" s="3">
        <f t="shared" si="9"/>
        <v>0</v>
      </c>
    </row>
    <row r="183" spans="1:6" ht="25.5">
      <c r="A183" s="30" t="s">
        <v>22</v>
      </c>
      <c r="B183" s="43">
        <v>5</v>
      </c>
      <c r="C183" s="19">
        <v>5</v>
      </c>
      <c r="D183" s="5">
        <f t="shared" si="7"/>
        <v>0</v>
      </c>
      <c r="E183" s="5">
        <v>1.3</v>
      </c>
      <c r="F183" s="3">
        <f t="shared" si="9"/>
        <v>26</v>
      </c>
    </row>
    <row r="184" spans="1:6" ht="51">
      <c r="A184" s="30" t="s">
        <v>105</v>
      </c>
      <c r="B184" s="43">
        <v>5141.9</v>
      </c>
      <c r="C184" s="19">
        <v>0</v>
      </c>
      <c r="D184" s="5">
        <f t="shared" si="7"/>
        <v>-5141.9</v>
      </c>
      <c r="E184" s="5">
        <v>0</v>
      </c>
      <c r="F184" s="3">
        <v>0</v>
      </c>
    </row>
    <row r="185" spans="1:6" ht="38.25">
      <c r="A185" s="30" t="s">
        <v>94</v>
      </c>
      <c r="B185" s="43">
        <v>0</v>
      </c>
      <c r="C185" s="19">
        <v>4455.5</v>
      </c>
      <c r="D185" s="5">
        <f t="shared" si="7"/>
        <v>4455.5</v>
      </c>
      <c r="E185" s="5">
        <v>1961.6</v>
      </c>
      <c r="F185" s="3">
        <f t="shared" si="9"/>
        <v>44.02648412074963</v>
      </c>
    </row>
    <row r="186" spans="1:6" ht="76.5">
      <c r="A186" s="40" t="s">
        <v>201</v>
      </c>
      <c r="B186" s="41">
        <v>0</v>
      </c>
      <c r="C186" s="19">
        <v>771.5</v>
      </c>
      <c r="D186" s="5">
        <f t="shared" si="7"/>
        <v>771.5</v>
      </c>
      <c r="E186" s="5">
        <v>385.7</v>
      </c>
      <c r="F186" s="3">
        <f t="shared" si="9"/>
        <v>49.993519118600126</v>
      </c>
    </row>
    <row r="187" spans="1:6" ht="38.25">
      <c r="A187" s="39" t="s">
        <v>24</v>
      </c>
      <c r="B187" s="45">
        <v>16.8</v>
      </c>
      <c r="C187" s="19">
        <v>16.8</v>
      </c>
      <c r="D187" s="5">
        <f t="shared" si="7"/>
        <v>0</v>
      </c>
      <c r="E187" s="5">
        <v>0</v>
      </c>
      <c r="F187" s="3">
        <f t="shared" si="9"/>
        <v>0</v>
      </c>
    </row>
    <row r="188" spans="1:6" ht="38.25">
      <c r="A188" s="35" t="s">
        <v>199</v>
      </c>
      <c r="B188" s="43">
        <v>3337.4</v>
      </c>
      <c r="C188" s="19">
        <v>3337.4</v>
      </c>
      <c r="D188" s="5">
        <f t="shared" si="7"/>
        <v>0</v>
      </c>
      <c r="E188" s="5">
        <v>1624</v>
      </c>
      <c r="F188" s="3">
        <f t="shared" si="9"/>
        <v>48.660634026487685</v>
      </c>
    </row>
    <row r="189" spans="1:6" ht="15.75">
      <c r="A189" s="8" t="s">
        <v>48</v>
      </c>
      <c r="B189" s="7">
        <f>SUM(B172:B188)</f>
        <v>9455.9</v>
      </c>
      <c r="C189" s="7">
        <f>SUM(C172:C188)</f>
        <v>9959.6</v>
      </c>
      <c r="D189" s="13">
        <f t="shared" si="7"/>
        <v>503.7000000000007</v>
      </c>
      <c r="E189" s="7">
        <f>SUM(E172:E188)</f>
        <v>4331.2</v>
      </c>
      <c r="F189" s="9">
        <f t="shared" si="9"/>
        <v>43.48769026868548</v>
      </c>
    </row>
    <row r="190" spans="1:6" ht="20.25" customHeight="1">
      <c r="A190" s="64" t="s">
        <v>107</v>
      </c>
      <c r="B190" s="65"/>
      <c r="C190" s="65"/>
      <c r="D190" s="65"/>
      <c r="E190" s="65"/>
      <c r="F190" s="66"/>
    </row>
    <row r="191" spans="1:6" ht="38.25">
      <c r="A191" s="30" t="s">
        <v>108</v>
      </c>
      <c r="B191" s="49">
        <v>32230.5</v>
      </c>
      <c r="C191" s="17">
        <v>35185.8</v>
      </c>
      <c r="D191" s="5">
        <f t="shared" si="7"/>
        <v>2955.300000000003</v>
      </c>
      <c r="E191" s="5">
        <v>16702</v>
      </c>
      <c r="F191" s="3">
        <f t="shared" si="9"/>
        <v>47.46801266419976</v>
      </c>
    </row>
    <row r="192" spans="1:6" ht="38.25">
      <c r="A192" s="30" t="s">
        <v>207</v>
      </c>
      <c r="B192" s="49">
        <v>11.3</v>
      </c>
      <c r="C192" s="19">
        <v>11.3</v>
      </c>
      <c r="D192" s="5">
        <f t="shared" si="7"/>
        <v>0</v>
      </c>
      <c r="E192" s="5">
        <v>0</v>
      </c>
      <c r="F192" s="3">
        <f t="shared" si="9"/>
        <v>0</v>
      </c>
    </row>
    <row r="193" spans="1:6" ht="51">
      <c r="A193" s="30" t="s">
        <v>208</v>
      </c>
      <c r="B193" s="49">
        <v>48.8</v>
      </c>
      <c r="C193" s="19">
        <v>48.8</v>
      </c>
      <c r="D193" s="5">
        <f t="shared" si="7"/>
        <v>0</v>
      </c>
      <c r="E193" s="5">
        <v>0</v>
      </c>
      <c r="F193" s="3">
        <f t="shared" si="9"/>
        <v>0</v>
      </c>
    </row>
    <row r="194" spans="1:6" ht="89.25">
      <c r="A194" s="30" t="s">
        <v>222</v>
      </c>
      <c r="B194" s="49">
        <v>0</v>
      </c>
      <c r="C194" s="19">
        <v>283.6</v>
      </c>
      <c r="D194" s="5">
        <f t="shared" si="7"/>
        <v>283.6</v>
      </c>
      <c r="E194" s="5">
        <v>0</v>
      </c>
      <c r="F194" s="3">
        <f t="shared" si="9"/>
        <v>0</v>
      </c>
    </row>
    <row r="195" spans="1:6" ht="89.25">
      <c r="A195" s="30" t="s">
        <v>221</v>
      </c>
      <c r="B195" s="49">
        <v>12.9</v>
      </c>
      <c r="C195" s="19">
        <v>12.9</v>
      </c>
      <c r="D195" s="5">
        <f t="shared" si="7"/>
        <v>0</v>
      </c>
      <c r="E195" s="5">
        <v>0</v>
      </c>
      <c r="F195" s="3">
        <f t="shared" si="9"/>
        <v>0</v>
      </c>
    </row>
    <row r="196" spans="1:6" ht="25.5">
      <c r="A196" s="18" t="s">
        <v>109</v>
      </c>
      <c r="B196" s="49">
        <v>210.8</v>
      </c>
      <c r="C196" s="17">
        <v>210.8</v>
      </c>
      <c r="D196" s="5">
        <f t="shared" si="7"/>
        <v>0</v>
      </c>
      <c r="E196" s="5">
        <f>14.3+45.4</f>
        <v>59.7</v>
      </c>
      <c r="F196" s="3">
        <f t="shared" si="9"/>
        <v>28.32068311195446</v>
      </c>
    </row>
    <row r="197" spans="1:6" ht="25.5">
      <c r="A197" s="52" t="s">
        <v>110</v>
      </c>
      <c r="B197" s="49">
        <v>157.4</v>
      </c>
      <c r="C197" s="19">
        <v>157.4</v>
      </c>
      <c r="D197" s="5">
        <f t="shared" si="7"/>
        <v>0</v>
      </c>
      <c r="E197" s="5">
        <v>21.3</v>
      </c>
      <c r="F197" s="3">
        <f t="shared" si="9"/>
        <v>13.532401524777637</v>
      </c>
    </row>
    <row r="198" spans="1:6" ht="38.25">
      <c r="A198" s="18" t="s">
        <v>111</v>
      </c>
      <c r="B198" s="49">
        <v>306.9</v>
      </c>
      <c r="C198" s="19">
        <v>306.9</v>
      </c>
      <c r="D198" s="5">
        <f t="shared" si="7"/>
        <v>0</v>
      </c>
      <c r="E198" s="5">
        <v>219.6</v>
      </c>
      <c r="F198" s="3">
        <f t="shared" si="9"/>
        <v>71.5542521994135</v>
      </c>
    </row>
    <row r="199" spans="1:6" ht="38.25">
      <c r="A199" s="18" t="s">
        <v>112</v>
      </c>
      <c r="B199" s="49">
        <v>45</v>
      </c>
      <c r="C199" s="19">
        <v>45</v>
      </c>
      <c r="D199" s="5">
        <f t="shared" si="7"/>
        <v>0</v>
      </c>
      <c r="E199" s="5">
        <v>0</v>
      </c>
      <c r="F199" s="3">
        <f t="shared" si="9"/>
        <v>0</v>
      </c>
    </row>
    <row r="200" spans="1:6" ht="51">
      <c r="A200" s="20" t="s">
        <v>113</v>
      </c>
      <c r="B200" s="53">
        <v>3070.2</v>
      </c>
      <c r="C200" s="19">
        <v>2725.2</v>
      </c>
      <c r="D200" s="5">
        <f t="shared" si="7"/>
        <v>-345</v>
      </c>
      <c r="E200" s="5">
        <v>912.7</v>
      </c>
      <c r="F200" s="3">
        <f t="shared" si="9"/>
        <v>33.4911199178042</v>
      </c>
    </row>
    <row r="201" spans="1:6" ht="51">
      <c r="A201" s="18" t="s">
        <v>114</v>
      </c>
      <c r="B201" s="49">
        <v>384</v>
      </c>
      <c r="C201" s="19">
        <v>384</v>
      </c>
      <c r="D201" s="5">
        <f t="shared" si="7"/>
        <v>0</v>
      </c>
      <c r="E201" s="5">
        <v>95.9</v>
      </c>
      <c r="F201" s="3">
        <f t="shared" si="9"/>
        <v>24.973958333333336</v>
      </c>
    </row>
    <row r="202" spans="1:6" ht="51">
      <c r="A202" s="18" t="s">
        <v>115</v>
      </c>
      <c r="B202" s="49">
        <v>637.1</v>
      </c>
      <c r="C202" s="19">
        <v>687.6</v>
      </c>
      <c r="D202" s="5">
        <f t="shared" si="7"/>
        <v>50.5</v>
      </c>
      <c r="E202" s="5">
        <v>146.9</v>
      </c>
      <c r="F202" s="3">
        <f t="shared" si="9"/>
        <v>21.364165212332754</v>
      </c>
    </row>
    <row r="203" spans="1:6" ht="38.25">
      <c r="A203" s="18" t="s">
        <v>116</v>
      </c>
      <c r="B203" s="49">
        <v>441.5</v>
      </c>
      <c r="C203" s="19">
        <v>441.5</v>
      </c>
      <c r="D203" s="5">
        <f t="shared" si="7"/>
        <v>0</v>
      </c>
      <c r="E203" s="5">
        <v>213</v>
      </c>
      <c r="F203" s="3">
        <f t="shared" si="9"/>
        <v>48.24462061155153</v>
      </c>
    </row>
    <row r="204" spans="1:6" ht="63.75">
      <c r="A204" s="18" t="s">
        <v>117</v>
      </c>
      <c r="B204" s="49">
        <v>128.8</v>
      </c>
      <c r="C204" s="19">
        <v>103.3</v>
      </c>
      <c r="D204" s="5">
        <f t="shared" si="7"/>
        <v>-25.500000000000014</v>
      </c>
      <c r="E204" s="5">
        <v>92.5</v>
      </c>
      <c r="F204" s="3">
        <f t="shared" si="9"/>
        <v>89.54501452081317</v>
      </c>
    </row>
    <row r="205" spans="1:6" ht="25.5">
      <c r="A205" s="63" t="s">
        <v>118</v>
      </c>
      <c r="B205" s="6">
        <v>304.3</v>
      </c>
      <c r="C205" s="17">
        <v>347.7</v>
      </c>
      <c r="D205" s="6">
        <f t="shared" si="7"/>
        <v>43.39999999999998</v>
      </c>
      <c r="E205" s="6">
        <v>0</v>
      </c>
      <c r="F205" s="15">
        <f t="shared" si="9"/>
        <v>0</v>
      </c>
    </row>
    <row r="206" spans="1:6" ht="76.5">
      <c r="A206" s="18" t="s">
        <v>209</v>
      </c>
      <c r="B206" s="23">
        <v>510.2</v>
      </c>
      <c r="C206" s="19">
        <v>510.2</v>
      </c>
      <c r="D206" s="5">
        <f t="shared" si="7"/>
        <v>0</v>
      </c>
      <c r="E206" s="5">
        <v>255.1</v>
      </c>
      <c r="F206" s="3">
        <f t="shared" si="9"/>
        <v>50</v>
      </c>
    </row>
    <row r="207" spans="1:6" ht="25.5">
      <c r="A207" s="35" t="s">
        <v>210</v>
      </c>
      <c r="B207" s="22">
        <v>2313.7</v>
      </c>
      <c r="C207" s="19">
        <v>2313.7</v>
      </c>
      <c r="D207" s="5">
        <f t="shared" si="7"/>
        <v>0</v>
      </c>
      <c r="E207" s="5">
        <v>1025</v>
      </c>
      <c r="F207" s="3">
        <f t="shared" si="9"/>
        <v>44.30133552318797</v>
      </c>
    </row>
    <row r="208" spans="1:6" ht="15.75">
      <c r="A208" s="8" t="s">
        <v>49</v>
      </c>
      <c r="B208" s="7">
        <f>SUM(B191:B207)</f>
        <v>40813.399999999994</v>
      </c>
      <c r="C208" s="7">
        <f>SUM(C191:C207)</f>
        <v>43775.700000000004</v>
      </c>
      <c r="D208" s="7">
        <f t="shared" si="7"/>
        <v>2962.30000000001</v>
      </c>
      <c r="E208" s="7">
        <f>SUM(E191:E207)</f>
        <v>19743.7</v>
      </c>
      <c r="F208" s="9">
        <f t="shared" si="9"/>
        <v>45.101962961186224</v>
      </c>
    </row>
    <row r="209" spans="1:6" ht="21.75" customHeight="1">
      <c r="A209" s="64" t="s">
        <v>50</v>
      </c>
      <c r="B209" s="65"/>
      <c r="C209" s="65"/>
      <c r="D209" s="65"/>
      <c r="E209" s="65"/>
      <c r="F209" s="66"/>
    </row>
    <row r="210" spans="1:6" ht="38.25">
      <c r="A210" s="18" t="s">
        <v>73</v>
      </c>
      <c r="B210" s="49">
        <v>11027.1</v>
      </c>
      <c r="C210" s="19">
        <v>11680.9</v>
      </c>
      <c r="D210" s="5">
        <f t="shared" si="7"/>
        <v>653.7999999999993</v>
      </c>
      <c r="E210" s="5">
        <v>6130.3</v>
      </c>
      <c r="F210" s="3">
        <f t="shared" si="9"/>
        <v>52.48140126188907</v>
      </c>
    </row>
    <row r="211" spans="1:6" ht="89.25">
      <c r="A211" s="18" t="s">
        <v>119</v>
      </c>
      <c r="B211" s="43">
        <v>644.4</v>
      </c>
      <c r="C211" s="19">
        <v>694.5</v>
      </c>
      <c r="D211" s="5">
        <f t="shared" si="7"/>
        <v>50.10000000000002</v>
      </c>
      <c r="E211" s="5">
        <v>291.8</v>
      </c>
      <c r="F211" s="3">
        <f t="shared" si="9"/>
        <v>42.015838732901365</v>
      </c>
    </row>
    <row r="212" spans="1:6" ht="38.25">
      <c r="A212" s="18" t="s">
        <v>120</v>
      </c>
      <c r="B212" s="49">
        <v>100</v>
      </c>
      <c r="C212" s="19">
        <v>100</v>
      </c>
      <c r="D212" s="5">
        <f t="shared" si="7"/>
        <v>0</v>
      </c>
      <c r="E212" s="5">
        <v>0</v>
      </c>
      <c r="F212" s="3">
        <f t="shared" si="9"/>
        <v>0</v>
      </c>
    </row>
    <row r="213" spans="1:6" ht="63.75">
      <c r="A213" s="18" t="s">
        <v>25</v>
      </c>
      <c r="B213" s="43">
        <v>7343.4</v>
      </c>
      <c r="C213" s="19">
        <v>8335</v>
      </c>
      <c r="D213" s="5">
        <f t="shared" si="7"/>
        <v>991.6000000000004</v>
      </c>
      <c r="E213" s="5">
        <v>4030.9</v>
      </c>
      <c r="F213" s="3">
        <f t="shared" si="9"/>
        <v>48.36112777444511</v>
      </c>
    </row>
    <row r="214" spans="1:6" ht="76.5">
      <c r="A214" s="18" t="s">
        <v>26</v>
      </c>
      <c r="B214" s="43">
        <v>3268.3</v>
      </c>
      <c r="C214" s="19">
        <v>3268.3</v>
      </c>
      <c r="D214" s="5">
        <f t="shared" si="7"/>
        <v>0</v>
      </c>
      <c r="E214" s="5">
        <v>1584.4</v>
      </c>
      <c r="F214" s="3">
        <f t="shared" si="9"/>
        <v>48.47780191536884</v>
      </c>
    </row>
    <row r="215" spans="1:6" ht="76.5">
      <c r="A215" s="18" t="s">
        <v>121</v>
      </c>
      <c r="B215" s="49">
        <v>18150.6</v>
      </c>
      <c r="C215" s="19">
        <v>18490.2</v>
      </c>
      <c r="D215" s="5">
        <f t="shared" si="7"/>
        <v>339.6000000000022</v>
      </c>
      <c r="E215" s="5">
        <v>10353.4</v>
      </c>
      <c r="F215" s="3">
        <f t="shared" si="9"/>
        <v>55.99398600339639</v>
      </c>
    </row>
    <row r="216" spans="1:6" ht="76.5">
      <c r="A216" s="18" t="s">
        <v>202</v>
      </c>
      <c r="B216" s="49">
        <v>7034.3</v>
      </c>
      <c r="C216" s="19">
        <v>7034.3</v>
      </c>
      <c r="D216" s="5">
        <f t="shared" si="7"/>
        <v>0</v>
      </c>
      <c r="E216" s="5">
        <v>4802.4</v>
      </c>
      <c r="F216" s="3">
        <f t="shared" si="9"/>
        <v>68.27118547687758</v>
      </c>
    </row>
    <row r="217" spans="1:6" ht="127.5">
      <c r="A217" s="18" t="s">
        <v>223</v>
      </c>
      <c r="B217" s="49">
        <v>0</v>
      </c>
      <c r="C217" s="19">
        <v>2109.8</v>
      </c>
      <c r="D217" s="5">
        <f t="shared" si="7"/>
        <v>2109.8</v>
      </c>
      <c r="E217" s="5">
        <v>2109.8</v>
      </c>
      <c r="F217" s="3">
        <f t="shared" si="9"/>
        <v>100</v>
      </c>
    </row>
    <row r="218" spans="1:6" ht="127.5">
      <c r="A218" s="18" t="s">
        <v>224</v>
      </c>
      <c r="B218" s="49">
        <v>0</v>
      </c>
      <c r="C218" s="19">
        <v>500</v>
      </c>
      <c r="D218" s="5">
        <f t="shared" si="7"/>
        <v>500</v>
      </c>
      <c r="E218" s="5">
        <v>500</v>
      </c>
      <c r="F218" s="3">
        <f t="shared" si="9"/>
        <v>100</v>
      </c>
    </row>
    <row r="219" spans="1:6" ht="15.75">
      <c r="A219" s="8" t="s">
        <v>51</v>
      </c>
      <c r="B219" s="7">
        <f>SUM(B210:B218)</f>
        <v>47568.100000000006</v>
      </c>
      <c r="C219" s="7">
        <f>SUM(C210:C218)</f>
        <v>52213.00000000001</v>
      </c>
      <c r="D219" s="7">
        <f t="shared" si="7"/>
        <v>4644.9000000000015</v>
      </c>
      <c r="E219" s="7">
        <f>SUM(E210:E218)</f>
        <v>29802.999999999996</v>
      </c>
      <c r="F219" s="9">
        <f t="shared" si="9"/>
        <v>57.07965449217627</v>
      </c>
    </row>
    <row r="220" spans="1:6" ht="12.75">
      <c r="A220" s="64" t="s">
        <v>132</v>
      </c>
      <c r="B220" s="65"/>
      <c r="C220" s="65"/>
      <c r="D220" s="65"/>
      <c r="E220" s="65"/>
      <c r="F220" s="66"/>
    </row>
    <row r="221" spans="1:6" ht="201" customHeight="1">
      <c r="A221" s="30" t="s">
        <v>122</v>
      </c>
      <c r="B221" s="49">
        <v>20</v>
      </c>
      <c r="C221" s="19">
        <v>20</v>
      </c>
      <c r="D221" s="5">
        <f>C221-B221</f>
        <v>0</v>
      </c>
      <c r="E221" s="5">
        <v>0</v>
      </c>
      <c r="F221" s="3">
        <f t="shared" si="9"/>
        <v>0</v>
      </c>
    </row>
    <row r="222" spans="1:6" ht="89.25">
      <c r="A222" s="30" t="s">
        <v>123</v>
      </c>
      <c r="B222" s="49">
        <v>35</v>
      </c>
      <c r="C222" s="19">
        <v>35</v>
      </c>
      <c r="D222" s="5">
        <f>C222-B222</f>
        <v>0</v>
      </c>
      <c r="E222" s="5">
        <v>15</v>
      </c>
      <c r="F222" s="3">
        <f t="shared" si="9"/>
        <v>42.857142857142854</v>
      </c>
    </row>
    <row r="223" spans="1:6" ht="15.75">
      <c r="A223" s="8" t="s">
        <v>52</v>
      </c>
      <c r="B223" s="7">
        <f>SUM(B221:B222)</f>
        <v>55</v>
      </c>
      <c r="C223" s="7">
        <f>SUM(C221:C222)</f>
        <v>55</v>
      </c>
      <c r="D223" s="7">
        <f>C223-B223</f>
        <v>0</v>
      </c>
      <c r="E223" s="7">
        <f>SUM(E221:E222)</f>
        <v>15</v>
      </c>
      <c r="F223" s="9">
        <f>E223/C223*100</f>
        <v>27.27272727272727</v>
      </c>
    </row>
    <row r="224" spans="1:6" ht="12.75">
      <c r="A224" s="64" t="s">
        <v>124</v>
      </c>
      <c r="B224" s="65"/>
      <c r="C224" s="65"/>
      <c r="D224" s="65"/>
      <c r="E224" s="65"/>
      <c r="F224" s="66"/>
    </row>
    <row r="225" spans="1:6" ht="76.5">
      <c r="A225" s="42" t="s">
        <v>126</v>
      </c>
      <c r="B225" s="24">
        <v>29.3</v>
      </c>
      <c r="C225" s="19">
        <v>29.3</v>
      </c>
      <c r="D225" s="5">
        <f>C225-B225</f>
        <v>0</v>
      </c>
      <c r="E225" s="5">
        <v>0</v>
      </c>
      <c r="F225" s="3">
        <f aca="true" t="shared" si="10" ref="F225:F234">E225/C225*100</f>
        <v>0</v>
      </c>
    </row>
    <row r="226" spans="1:6" ht="25.5">
      <c r="A226" s="30" t="s">
        <v>203</v>
      </c>
      <c r="B226" s="23">
        <v>121.5</v>
      </c>
      <c r="C226" s="19">
        <v>149.5</v>
      </c>
      <c r="D226" s="5">
        <f aca="true" t="shared" si="11" ref="D226:D234">C226-B226</f>
        <v>28</v>
      </c>
      <c r="E226" s="5">
        <v>69.9</v>
      </c>
      <c r="F226" s="3">
        <f t="shared" si="10"/>
        <v>46.75585284280937</v>
      </c>
    </row>
    <row r="227" spans="1:6" ht="25.5">
      <c r="A227" s="30" t="s">
        <v>127</v>
      </c>
      <c r="B227" s="23">
        <v>246.1</v>
      </c>
      <c r="C227" s="19">
        <v>246.1</v>
      </c>
      <c r="D227" s="5">
        <f t="shared" si="11"/>
        <v>0</v>
      </c>
      <c r="E227" s="5">
        <v>0</v>
      </c>
      <c r="F227" s="3">
        <f t="shared" si="10"/>
        <v>0</v>
      </c>
    </row>
    <row r="228" spans="1:6" ht="89.25">
      <c r="A228" s="30" t="s">
        <v>128</v>
      </c>
      <c r="B228" s="23">
        <v>5059.5</v>
      </c>
      <c r="C228" s="19">
        <v>5056.5</v>
      </c>
      <c r="D228" s="5">
        <f t="shared" si="11"/>
        <v>-3</v>
      </c>
      <c r="E228" s="5">
        <v>1962.6</v>
      </c>
      <c r="F228" s="3">
        <f t="shared" si="10"/>
        <v>38.81340848412933</v>
      </c>
    </row>
    <row r="229" spans="1:6" ht="76.5">
      <c r="A229" s="18" t="s">
        <v>204</v>
      </c>
      <c r="B229" s="23">
        <v>360</v>
      </c>
      <c r="C229" s="19">
        <v>402.8</v>
      </c>
      <c r="D229" s="5">
        <f t="shared" si="11"/>
        <v>42.80000000000001</v>
      </c>
      <c r="E229" s="5">
        <f>63.3+86.3</f>
        <v>149.6</v>
      </c>
      <c r="F229" s="3">
        <f t="shared" si="10"/>
        <v>37.14001986097318</v>
      </c>
    </row>
    <row r="230" spans="1:6" ht="51">
      <c r="A230" s="18" t="s">
        <v>129</v>
      </c>
      <c r="B230" s="23">
        <v>180</v>
      </c>
      <c r="C230" s="19">
        <v>180</v>
      </c>
      <c r="D230" s="5">
        <f t="shared" si="11"/>
        <v>0</v>
      </c>
      <c r="E230" s="5">
        <v>62.7</v>
      </c>
      <c r="F230" s="3">
        <f t="shared" si="10"/>
        <v>34.833333333333336</v>
      </c>
    </row>
    <row r="231" spans="1:6" ht="38.25">
      <c r="A231" s="18" t="s">
        <v>130</v>
      </c>
      <c r="B231" s="23">
        <v>549</v>
      </c>
      <c r="C231" s="19">
        <v>549</v>
      </c>
      <c r="D231" s="5">
        <f t="shared" si="11"/>
        <v>0</v>
      </c>
      <c r="E231" s="5">
        <v>300</v>
      </c>
      <c r="F231" s="3">
        <f t="shared" si="10"/>
        <v>54.644808743169406</v>
      </c>
    </row>
    <row r="232" spans="1:6" ht="89.25">
      <c r="A232" s="34" t="s">
        <v>205</v>
      </c>
      <c r="B232" s="58">
        <v>100</v>
      </c>
      <c r="C232" s="19">
        <v>100</v>
      </c>
      <c r="D232" s="5">
        <f t="shared" si="11"/>
        <v>0</v>
      </c>
      <c r="E232" s="5">
        <f>50+50</f>
        <v>100</v>
      </c>
      <c r="F232" s="3">
        <f t="shared" si="10"/>
        <v>100</v>
      </c>
    </row>
    <row r="233" spans="1:6" ht="109.5" customHeight="1">
      <c r="A233" s="34" t="s">
        <v>206</v>
      </c>
      <c r="B233" s="58">
        <v>4300</v>
      </c>
      <c r="C233" s="19">
        <v>4300</v>
      </c>
      <c r="D233" s="5">
        <f t="shared" si="11"/>
        <v>0</v>
      </c>
      <c r="E233" s="5">
        <v>0</v>
      </c>
      <c r="F233" s="3">
        <f t="shared" si="10"/>
        <v>0</v>
      </c>
    </row>
    <row r="234" spans="1:6" ht="15.75">
      <c r="A234" s="36" t="s">
        <v>125</v>
      </c>
      <c r="B234" s="37">
        <f>SUM(B225:B233)</f>
        <v>10945.4</v>
      </c>
      <c r="C234" s="37">
        <f>SUM(C225:C233)</f>
        <v>11013.2</v>
      </c>
      <c r="D234" s="7">
        <f t="shared" si="11"/>
        <v>67.80000000000109</v>
      </c>
      <c r="E234" s="37">
        <f>SUM(E225:E233)</f>
        <v>2644.7999999999997</v>
      </c>
      <c r="F234" s="9">
        <f t="shared" si="10"/>
        <v>24.014818581338755</v>
      </c>
    </row>
    <row r="235" spans="1:6" ht="18.75">
      <c r="A235" s="11" t="s">
        <v>33</v>
      </c>
      <c r="B235" s="10">
        <f>B39+B51+B73+B83+B98+B139+B170+B189+B208+B219+B223+B234</f>
        <v>1054296.1999999997</v>
      </c>
      <c r="C235" s="10">
        <f>C39+C51+C73+C83+C98+C139+C170+C189+C208+C219+C223+C234</f>
        <v>1261467.9999999998</v>
      </c>
      <c r="D235" s="10">
        <f>C235-B235</f>
        <v>207171.80000000005</v>
      </c>
      <c r="E235" s="10">
        <f>E39+E51+E73+E83+E98+E139+E170+E189+E208+E219+E223+E234</f>
        <v>625056.6</v>
      </c>
      <c r="F235" s="12">
        <f>E235/C235*100</f>
        <v>49.54993705746005</v>
      </c>
    </row>
    <row r="236" ht="12.75" customHeight="1">
      <c r="E236" s="14"/>
    </row>
    <row r="237" ht="12.75" customHeight="1">
      <c r="E237" s="14"/>
    </row>
    <row r="238" ht="12.75" customHeight="1">
      <c r="E238" s="14"/>
    </row>
    <row r="239" spans="3:5" ht="12.75" customHeight="1">
      <c r="C239" s="14"/>
      <c r="E239" s="14"/>
    </row>
    <row r="240" ht="12.75" customHeight="1">
      <c r="E240" s="14"/>
    </row>
    <row r="241" ht="12.75" customHeight="1">
      <c r="E241" s="14"/>
    </row>
    <row r="242" ht="12.75" customHeight="1">
      <c r="E242" s="14"/>
    </row>
    <row r="243" ht="12.75" customHeight="1">
      <c r="E243" s="14"/>
    </row>
    <row r="244" ht="12.75" customHeight="1">
      <c r="E244" s="14"/>
    </row>
    <row r="245" ht="12.75" customHeight="1">
      <c r="E245" s="14"/>
    </row>
    <row r="246" ht="12.75" customHeight="1">
      <c r="E246" s="14"/>
    </row>
  </sheetData>
  <sheetProtection/>
  <mergeCells count="17">
    <mergeCell ref="E1:F1"/>
    <mergeCell ref="D2:F2"/>
    <mergeCell ref="C3:F3"/>
    <mergeCell ref="D4:F4"/>
    <mergeCell ref="A6:F6"/>
    <mergeCell ref="A9:F9"/>
    <mergeCell ref="A40:F40"/>
    <mergeCell ref="A52:F52"/>
    <mergeCell ref="A74:F74"/>
    <mergeCell ref="A224:F224"/>
    <mergeCell ref="A84:F84"/>
    <mergeCell ref="A99:F99"/>
    <mergeCell ref="A171:F171"/>
    <mergeCell ref="A190:F190"/>
    <mergeCell ref="A209:F209"/>
    <mergeCell ref="A220:F220"/>
    <mergeCell ref="A140:F1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Natali</cp:lastModifiedBy>
  <cp:lastPrinted>2017-08-22T07:23:50Z</cp:lastPrinted>
  <dcterms:created xsi:type="dcterms:W3CDTF">2002-03-11T10:22:12Z</dcterms:created>
  <dcterms:modified xsi:type="dcterms:W3CDTF">2017-08-22T07:24:36Z</dcterms:modified>
  <cp:category/>
  <cp:version/>
  <cp:contentType/>
  <cp:contentStatus/>
</cp:coreProperties>
</file>