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625" windowHeight="9225" activeTab="0"/>
  </bookViews>
  <sheets>
    <sheet name="функциональная" sheetId="1" r:id="rId1"/>
    <sheet name="ведомственная" sheetId="2" r:id="rId2"/>
  </sheets>
  <definedNames/>
  <calcPr fullCalcOnLoad="1"/>
</workbook>
</file>

<file path=xl/sharedStrings.xml><?xml version="1.0" encoding="utf-8"?>
<sst xmlns="http://schemas.openxmlformats.org/spreadsheetml/2006/main" count="185" uniqueCount="121">
  <si>
    <t>Раздел, подраздел</t>
  </si>
  <si>
    <t>Наименование расходов</t>
  </si>
  <si>
    <t>Общегосударственные вопросы</t>
  </si>
  <si>
    <t>к Заключению КСП ДМР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</si>
  <si>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</si>
  <si>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</si>
  <si>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</si>
  <si>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</si>
  <si>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</si>
  <si>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</si>
  <si>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</si>
  <si>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</si>
  <si>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</si>
  <si>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</si>
  <si>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</si>
  <si>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</si>
  <si>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</si>
  <si>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</si>
  <si>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ИТОГО</t>
  </si>
  <si>
    <t>Назначено</t>
  </si>
  <si>
    <t>Исполнено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</si>
  <si>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</si>
  <si>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Сельское хозяйство и рыболовство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</si>
  <si>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</si>
  <si>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</si>
  <si>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</si>
  <si>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</si>
  <si>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Другие вопросы в области культуры, кинемаграфии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</si>
  <si>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</si>
  <si>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</si>
  <si>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</si>
  <si>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</si>
  <si>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</si>
  <si>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</si>
  <si>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Пенсионное обеспечение</t>
  </si>
  <si>
    <t>Охрана семьи и детства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</si>
  <si>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</si>
  <si>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</si>
  <si>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</si>
  <si>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</si>
  <si>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Транспорт</t>
  </si>
  <si>
    <t>Физическая культура и спорт</t>
  </si>
  <si>
    <t>Прочие межбюджетные трансферты общего характера</t>
  </si>
  <si>
    <t>Водное хозяйство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</si>
  <si>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</si>
  <si>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государтсвенной власти субъектов РФ, местных администраций</t>
  </si>
  <si>
    <t>Обеспечение деятельности финансовых,  налоговых и таможенных органов и органов финансового  (финансово-бюджетного) надзора</t>
  </si>
  <si>
    <t>Дошкольное образование</t>
  </si>
  <si>
    <t>Дотации на выравнивание бюджетной обеспеченности субъектов РФ и муниципальных образований</t>
  </si>
  <si>
    <t>МКУ "Земское Собрание Добрянского района"</t>
  </si>
  <si>
    <t>002</t>
  </si>
  <si>
    <t>015</t>
  </si>
  <si>
    <t>Контрольно - счетная палата Добрянского муниципального района</t>
  </si>
  <si>
    <t>016</t>
  </si>
  <si>
    <t>МКУ "Управлние здравоохранения администрации Добрянского муниципального района"</t>
  </si>
  <si>
    <t>КВСР</t>
  </si>
  <si>
    <t>075</t>
  </si>
  <si>
    <t>МКУ "Управление образования"</t>
  </si>
  <si>
    <t>Управление финансов и казначейства администрации Добрянского муниципального района</t>
  </si>
  <si>
    <t>712</t>
  </si>
  <si>
    <t>МКУ "Управление имущественных и земельных отношений"</t>
  </si>
  <si>
    <t>713</t>
  </si>
  <si>
    <t>МКУ "Управление градостроительства и инфраструктуры"</t>
  </si>
  <si>
    <t>730</t>
  </si>
  <si>
    <t>МКУ "Администрация Добрянского района"</t>
  </si>
  <si>
    <t>740</t>
  </si>
  <si>
    <t>МКУ "Управление по культуре, спорту, молодежной и семейной политике"</t>
  </si>
  <si>
    <t>Рз, Пр</t>
  </si>
  <si>
    <t>х</t>
  </si>
  <si>
    <t>0102</t>
  </si>
  <si>
    <t>0103</t>
  </si>
  <si>
    <t>0113</t>
  </si>
  <si>
    <t>0106</t>
  </si>
  <si>
    <t>0901</t>
  </si>
  <si>
    <t>0902</t>
  </si>
  <si>
    <t>0904</t>
  </si>
  <si>
    <t>0906</t>
  </si>
  <si>
    <t>0909</t>
  </si>
  <si>
    <t>1003</t>
  </si>
  <si>
    <t>0701</t>
  </si>
  <si>
    <t>0702</t>
  </si>
  <si>
    <t>0707</t>
  </si>
  <si>
    <t>0709</t>
  </si>
  <si>
    <t>1004</t>
  </si>
  <si>
    <t>0406</t>
  </si>
  <si>
    <t>0409</t>
  </si>
  <si>
    <t>0503</t>
  </si>
  <si>
    <t>0801</t>
  </si>
  <si>
    <t>1105</t>
  </si>
  <si>
    <t>1301</t>
  </si>
  <si>
    <t>1401</t>
  </si>
  <si>
    <t>1403</t>
  </si>
  <si>
    <t>0412</t>
  </si>
  <si>
    <t>0104</t>
  </si>
  <si>
    <t>0309</t>
  </si>
  <si>
    <t>0314</t>
  </si>
  <si>
    <t>0405</t>
  </si>
  <si>
    <t>0804</t>
  </si>
  <si>
    <t>1001</t>
  </si>
  <si>
    <t xml:space="preserve">Приложение </t>
  </si>
  <si>
    <t>По данным отчета об исполнении бюджета     (ф. 0503117)</t>
  </si>
  <si>
    <t>0107</t>
  </si>
  <si>
    <t>0111</t>
  </si>
  <si>
    <t>Обеспечение проведения выборов и референдумов</t>
  </si>
  <si>
    <t>Кассовый план</t>
  </si>
  <si>
    <t>0501</t>
  </si>
  <si>
    <t>1102</t>
  </si>
  <si>
    <t>0408</t>
  </si>
  <si>
    <t>Жилищное хозяйство</t>
  </si>
  <si>
    <t>Массовый спорт</t>
  </si>
  <si>
    <t>% испол-я к уточнен. бюджету, (гр.5/гр3*100)</t>
  </si>
  <si>
    <t>Отклонение показателей отчета по графе "Назначено" и показателей решения о бюджете, тыс.руб. (гр.4-гр.3)</t>
  </si>
  <si>
    <t>от 05.11.2014 г.</t>
  </si>
  <si>
    <t>Анализ исполнения расходов бюджета Добрянского муниципального района за 9 месяцев 2014 года по функциональной структуре расходов</t>
  </si>
  <si>
    <t>Уточненный бюджет (в ред. решения ЗС от 24.09.2014 № 845)</t>
  </si>
  <si>
    <t>0502</t>
  </si>
  <si>
    <t>Коммунальное хозяйство</t>
  </si>
  <si>
    <t>0105</t>
  </si>
  <si>
    <t>Судебная система</t>
  </si>
  <si>
    <t>Показатели уточненного бюджета и уточненного кассового плана за 9 месяцев 2014 год по ведомственной структуре расходов</t>
  </si>
  <si>
    <t>к Информации КСП ДМР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</si>
</sst>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0000"/>
    <numFmt numFmtId="174" formatCode="0.0"/>
    <numFmt numFmtId="175" formatCode="#,##0.0"/>
    <numFmt numFmtId="176" formatCode="0.00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73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173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173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175" fontId="44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/>
    </xf>
    <xf numFmtId="175" fontId="2" fillId="0" borderId="11" xfId="0" applyNumberFormat="1" applyFont="1" applyBorder="1" applyAlignment="1">
      <alignment/>
    </xf>
    <xf numFmtId="175" fontId="3" fillId="0" borderId="11" xfId="0" applyNumberFormat="1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34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49" fontId="44" fillId="0" borderId="10" xfId="0" applyNumberFormat="1" applyFont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175" fontId="2" fillId="0" borderId="10" xfId="0" applyNumberFormat="1" applyFont="1" applyFill="1" applyBorder="1" applyAlignment="1">
      <alignment/>
    </xf>
    <xf numFmtId="175" fontId="45" fillId="0" borderId="0" xfId="0" applyNumberFormat="1" applyFont="1" applyAlignment="1">
      <alignment/>
    </xf>
    <xf numFmtId="175" fontId="44" fillId="0" borderId="0" xfId="0" applyNumberFormat="1" applyFont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0" xfId="0" applyFont="1" applyAlignment="1">
      <alignment wrapText="1"/>
    </xf>
    <xf numFmtId="0" fontId="4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" width="9.57421875" style="0" customWidth="1"/>
    <col min="2" max="2" width="49.28125" style="0" customWidth="1"/>
    <col min="3" max="3" width="16.8515625" style="0" customWidth="1"/>
    <col min="4" max="4" width="17.8515625" style="0" customWidth="1"/>
    <col min="5" max="5" width="16.28125" style="0" customWidth="1"/>
    <col min="6" max="6" width="17.00390625" style="0" customWidth="1"/>
    <col min="7" max="7" width="19.00390625" style="0" customWidth="1"/>
    <col min="8" max="9" width="14.28125" style="0" customWidth="1"/>
    <col min="13" max="13" width="12.7109375" style="0" customWidth="1"/>
  </cols>
  <sheetData>
    <row r="1" spans="4:7" ht="15.75">
      <c r="D1" s="1"/>
      <c r="E1" s="1"/>
      <c r="F1" s="28" t="s">
        <v>99</v>
      </c>
      <c r="G1" s="28"/>
    </row>
    <row r="2" spans="4:7" ht="15.75" customHeight="1">
      <c r="D2" s="1"/>
      <c r="E2" s="1"/>
      <c r="F2" s="40" t="s">
        <v>120</v>
      </c>
      <c r="G2" s="41"/>
    </row>
    <row r="3" spans="6:7" ht="15.75" customHeight="1">
      <c r="F3" s="46" t="s">
        <v>112</v>
      </c>
      <c r="G3" s="41"/>
    </row>
    <row r="4" spans="2:7" ht="52.5" customHeight="1">
      <c r="B4" s="42" t="s">
        <v>113</v>
      </c>
      <c r="C4" s="42"/>
      <c r="D4" s="43"/>
      <c r="E4" s="43"/>
      <c r="F4" s="43"/>
      <c r="G4" s="43"/>
    </row>
    <row r="6" spans="1:7" ht="111" customHeight="1">
      <c r="A6" s="32" t="s">
        <v>0</v>
      </c>
      <c r="B6" s="34" t="s">
        <v>1</v>
      </c>
      <c r="C6" s="36" t="s">
        <v>114</v>
      </c>
      <c r="D6" s="38" t="s">
        <v>100</v>
      </c>
      <c r="E6" s="39"/>
      <c r="F6" s="32" t="s">
        <v>110</v>
      </c>
      <c r="G6" s="44" t="s">
        <v>111</v>
      </c>
    </row>
    <row r="7" spans="1:7" ht="126.75" customHeight="1">
      <c r="A7" s="33"/>
      <c r="B7" s="35"/>
      <c r="C7" s="37"/>
      <c r="D7" s="13" t="s">
        <v>19</v>
      </c>
      <c r="E7" s="4" t="s">
        <v>20</v>
      </c>
      <c r="F7" s="33"/>
      <c r="G7" s="45"/>
    </row>
    <row r="8" spans="1:7" ht="16.5" customHeight="1">
      <c r="A8" s="3">
        <v>1</v>
      </c>
      <c r="B8" s="4">
        <v>2</v>
      </c>
      <c r="C8" s="3">
        <v>3</v>
      </c>
      <c r="D8" s="13">
        <v>4</v>
      </c>
      <c r="E8" s="7">
        <v>5</v>
      </c>
      <c r="F8" s="13">
        <v>6</v>
      </c>
      <c r="G8" s="7">
        <v>7</v>
      </c>
    </row>
    <row r="9" spans="1:7" ht="15.75">
      <c r="A9" s="8">
        <v>100</v>
      </c>
      <c r="B9" s="9" t="s">
        <v>2</v>
      </c>
      <c r="C9" s="17">
        <f>C10+C11+C12+C14+C16+C17+C15+C13</f>
        <v>126468.5</v>
      </c>
      <c r="D9" s="17">
        <f>D10+D11+D12+D14+D16+D17+D15+D13</f>
        <v>147163.9</v>
      </c>
      <c r="E9" s="17">
        <f>E10+E11+E12+E14+E16+E17+E15+E13</f>
        <v>88427.5</v>
      </c>
      <c r="F9" s="19">
        <f aca="true" t="shared" si="0" ref="F9:F15">E9/C9*100</f>
        <v>69.92057310713736</v>
      </c>
      <c r="G9" s="17">
        <f>G10+G11+G12+G14+G16+G17+G15</f>
        <v>20695.40000000001</v>
      </c>
    </row>
    <row r="10" spans="1:7" ht="47.25">
      <c r="A10" s="5">
        <v>102</v>
      </c>
      <c r="B10" s="6" t="s">
        <v>44</v>
      </c>
      <c r="C10" s="16">
        <f>ведомственная!D80</f>
        <v>1953.3</v>
      </c>
      <c r="D10" s="18">
        <v>1953.3</v>
      </c>
      <c r="E10" s="16">
        <v>1382.3</v>
      </c>
      <c r="F10" s="18">
        <f t="shared" si="0"/>
        <v>70.76741923923616</v>
      </c>
      <c r="G10" s="16">
        <f aca="true" t="shared" si="1" ref="G10:G20">D10-C10</f>
        <v>0</v>
      </c>
    </row>
    <row r="11" spans="1:7" ht="63">
      <c r="A11" s="5">
        <v>103</v>
      </c>
      <c r="B11" s="14" t="s">
        <v>21</v>
      </c>
      <c r="C11" s="16">
        <f>ведомственная!D81</f>
        <v>4430</v>
      </c>
      <c r="D11" s="18">
        <v>4430</v>
      </c>
      <c r="E11" s="16">
        <v>3124.7</v>
      </c>
      <c r="F11" s="18">
        <f t="shared" si="0"/>
        <v>70.53498871331828</v>
      </c>
      <c r="G11" s="16">
        <f t="shared" si="1"/>
        <v>0</v>
      </c>
    </row>
    <row r="12" spans="1:7" ht="47.25">
      <c r="A12" s="5">
        <v>104</v>
      </c>
      <c r="B12" s="6" t="s">
        <v>45</v>
      </c>
      <c r="C12" s="16">
        <f>ведомственная!D82</f>
        <v>36502.6</v>
      </c>
      <c r="D12" s="16">
        <v>36502.6</v>
      </c>
      <c r="E12" s="16">
        <v>25672.1</v>
      </c>
      <c r="F12" s="18">
        <f t="shared" si="0"/>
        <v>70.32951077457497</v>
      </c>
      <c r="G12" s="16">
        <f t="shared" si="1"/>
        <v>0</v>
      </c>
    </row>
    <row r="13" spans="1:7" ht="15.75">
      <c r="A13" s="5">
        <v>105</v>
      </c>
      <c r="B13" s="6" t="s">
        <v>118</v>
      </c>
      <c r="C13" s="16">
        <f>ведомственная!D83</f>
        <v>31.1</v>
      </c>
      <c r="D13" s="16">
        <v>31.1</v>
      </c>
      <c r="E13" s="16">
        <v>0</v>
      </c>
      <c r="F13" s="18">
        <f t="shared" si="0"/>
        <v>0</v>
      </c>
      <c r="G13" s="16">
        <f t="shared" si="1"/>
        <v>0</v>
      </c>
    </row>
    <row r="14" spans="1:7" ht="64.5" customHeight="1">
      <c r="A14" s="5">
        <v>106</v>
      </c>
      <c r="B14" s="6" t="s">
        <v>46</v>
      </c>
      <c r="C14" s="29">
        <f>ведомственная!D84</f>
        <v>15084.8</v>
      </c>
      <c r="D14" s="29">
        <v>15085.8</v>
      </c>
      <c r="E14" s="16">
        <v>10950.1</v>
      </c>
      <c r="F14" s="18">
        <f t="shared" si="0"/>
        <v>72.59028956300384</v>
      </c>
      <c r="G14" s="16">
        <f t="shared" si="1"/>
        <v>1</v>
      </c>
    </row>
    <row r="15" spans="1:7" ht="36.75" customHeight="1">
      <c r="A15" s="5">
        <v>107</v>
      </c>
      <c r="B15" s="12" t="s">
        <v>103</v>
      </c>
      <c r="C15" s="16">
        <f>ведомственная!D85</f>
        <v>300</v>
      </c>
      <c r="D15" s="16">
        <v>300</v>
      </c>
      <c r="E15" s="16">
        <v>300</v>
      </c>
      <c r="F15" s="18">
        <f t="shared" si="0"/>
        <v>100</v>
      </c>
      <c r="G15" s="16">
        <f t="shared" si="1"/>
        <v>0</v>
      </c>
    </row>
    <row r="16" spans="1:7" ht="15.75">
      <c r="A16" s="5">
        <v>111</v>
      </c>
      <c r="B16" s="6" t="s">
        <v>4</v>
      </c>
      <c r="C16" s="16">
        <f>ведомственная!D86</f>
        <v>100</v>
      </c>
      <c r="D16" s="16">
        <v>100</v>
      </c>
      <c r="E16" s="16">
        <v>0</v>
      </c>
      <c r="F16" s="18">
        <v>0</v>
      </c>
      <c r="G16" s="16">
        <f t="shared" si="1"/>
        <v>0</v>
      </c>
    </row>
    <row r="17" spans="1:7" ht="15.75">
      <c r="A17" s="5">
        <v>113</v>
      </c>
      <c r="B17" s="6" t="s">
        <v>5</v>
      </c>
      <c r="C17" s="16">
        <f>ведомственная!D87</f>
        <v>68066.7</v>
      </c>
      <c r="D17" s="16">
        <v>88761.1</v>
      </c>
      <c r="E17" s="16">
        <v>46998.3</v>
      </c>
      <c r="F17" s="18">
        <f aca="true" t="shared" si="2" ref="F17:F57">E17/C17*100</f>
        <v>69.04741966335962</v>
      </c>
      <c r="G17" s="16">
        <f t="shared" si="1"/>
        <v>20694.40000000001</v>
      </c>
    </row>
    <row r="18" spans="1:7" ht="31.5">
      <c r="A18" s="10">
        <v>300</v>
      </c>
      <c r="B18" s="11" t="s">
        <v>6</v>
      </c>
      <c r="C18" s="17">
        <f>C19+C20</f>
        <v>2633.1</v>
      </c>
      <c r="D18" s="17">
        <f>D19+D20</f>
        <v>2633</v>
      </c>
      <c r="E18" s="17">
        <f>E19+E20</f>
        <v>1696.2</v>
      </c>
      <c r="F18" s="17">
        <f t="shared" si="2"/>
        <v>64.41836618434546</v>
      </c>
      <c r="G18" s="17">
        <f t="shared" si="1"/>
        <v>-0.09999999999990905</v>
      </c>
    </row>
    <row r="19" spans="1:7" ht="47.25">
      <c r="A19" s="5">
        <v>309</v>
      </c>
      <c r="B19" s="6" t="s">
        <v>7</v>
      </c>
      <c r="C19" s="16">
        <f>ведомственная!D88</f>
        <v>2621.7</v>
      </c>
      <c r="D19" s="16">
        <v>2621.6</v>
      </c>
      <c r="E19" s="16">
        <v>1696.2</v>
      </c>
      <c r="F19" s="18">
        <f t="shared" si="2"/>
        <v>64.69847808673762</v>
      </c>
      <c r="G19" s="16">
        <f t="shared" si="1"/>
        <v>-0.09999999999990905</v>
      </c>
    </row>
    <row r="20" spans="1:7" ht="47.25">
      <c r="A20" s="5">
        <v>314</v>
      </c>
      <c r="B20" s="6" t="s">
        <v>8</v>
      </c>
      <c r="C20" s="16">
        <f>ведомственная!D89</f>
        <v>11.4</v>
      </c>
      <c r="D20" s="16">
        <v>11.4</v>
      </c>
      <c r="E20" s="16">
        <v>0</v>
      </c>
      <c r="F20" s="18">
        <f t="shared" si="2"/>
        <v>0</v>
      </c>
      <c r="G20" s="16">
        <f t="shared" si="1"/>
        <v>0</v>
      </c>
    </row>
    <row r="21" spans="1:7" ht="15.75">
      <c r="A21" s="10">
        <v>400</v>
      </c>
      <c r="B21" s="11" t="s">
        <v>9</v>
      </c>
      <c r="C21" s="17">
        <f>C25+C26+C22+C23+C24</f>
        <v>177836.89999999997</v>
      </c>
      <c r="D21" s="17">
        <f>D25+D26+D22+D23+D24</f>
        <v>177836.99999999997</v>
      </c>
      <c r="E21" s="17">
        <f>E25+E26+E22+E23+E24</f>
        <v>147300.3</v>
      </c>
      <c r="F21" s="19">
        <f t="shared" si="2"/>
        <v>82.82887297293195</v>
      </c>
      <c r="G21" s="17">
        <f>G25+G26+G22+G23+G24</f>
        <v>0.10000000000582077</v>
      </c>
    </row>
    <row r="22" spans="1:7" ht="15.75">
      <c r="A22" s="5">
        <v>405</v>
      </c>
      <c r="B22" s="6" t="s">
        <v>22</v>
      </c>
      <c r="C22" s="16">
        <f>ведомственная!D90</f>
        <v>2180</v>
      </c>
      <c r="D22" s="16">
        <v>2180</v>
      </c>
      <c r="E22" s="29">
        <v>274.9</v>
      </c>
      <c r="F22" s="18">
        <f t="shared" si="2"/>
        <v>12.610091743119265</v>
      </c>
      <c r="G22" s="16">
        <f>D22-C22</f>
        <v>0</v>
      </c>
    </row>
    <row r="23" spans="1:7" ht="15.75">
      <c r="A23" s="5">
        <v>406</v>
      </c>
      <c r="B23" s="6" t="s">
        <v>43</v>
      </c>
      <c r="C23" s="16">
        <f>ведомственная!D91</f>
        <v>2954.9</v>
      </c>
      <c r="D23" s="16">
        <v>2954.9</v>
      </c>
      <c r="E23" s="16">
        <v>2954.9</v>
      </c>
      <c r="F23" s="18">
        <f t="shared" si="2"/>
        <v>100</v>
      </c>
      <c r="G23" s="16">
        <f>D23-C23</f>
        <v>0</v>
      </c>
    </row>
    <row r="24" spans="1:7" ht="15.75">
      <c r="A24" s="5">
        <v>408</v>
      </c>
      <c r="B24" s="6" t="s">
        <v>40</v>
      </c>
      <c r="C24" s="16">
        <f>ведомственная!D92</f>
        <v>1507.4</v>
      </c>
      <c r="D24" s="16">
        <v>1507.4</v>
      </c>
      <c r="E24" s="16">
        <v>1507.4</v>
      </c>
      <c r="F24" s="18">
        <f t="shared" si="2"/>
        <v>100</v>
      </c>
      <c r="G24" s="16">
        <f>D24-C24</f>
        <v>0</v>
      </c>
    </row>
    <row r="25" spans="1:7" ht="15.75">
      <c r="A25" s="5">
        <v>409</v>
      </c>
      <c r="B25" s="12" t="s">
        <v>10</v>
      </c>
      <c r="C25" s="16">
        <f>ведомственная!D93</f>
        <v>159220.3</v>
      </c>
      <c r="D25" s="16">
        <v>159220.4</v>
      </c>
      <c r="E25" s="16">
        <v>134509</v>
      </c>
      <c r="F25" s="18">
        <f t="shared" si="2"/>
        <v>84.47980565292241</v>
      </c>
      <c r="G25" s="16">
        <f>D25-C25</f>
        <v>0.10000000000582077</v>
      </c>
    </row>
    <row r="26" spans="1:7" ht="31.5">
      <c r="A26" s="5">
        <v>412</v>
      </c>
      <c r="B26" s="6" t="s">
        <v>11</v>
      </c>
      <c r="C26" s="16">
        <f>ведомственная!D94</f>
        <v>11974.300000000001</v>
      </c>
      <c r="D26" s="16">
        <v>11974.3</v>
      </c>
      <c r="E26" s="16">
        <v>8054.1</v>
      </c>
      <c r="F26" s="18">
        <f t="shared" si="2"/>
        <v>67.26155182348863</v>
      </c>
      <c r="G26" s="16">
        <f>D26-C26</f>
        <v>0</v>
      </c>
    </row>
    <row r="27" spans="1:7" ht="15.75">
      <c r="A27" s="10">
        <v>500</v>
      </c>
      <c r="B27" s="11" t="s">
        <v>12</v>
      </c>
      <c r="C27" s="17">
        <f>C30+C28+C29</f>
        <v>19965.9</v>
      </c>
      <c r="D27" s="17">
        <f>D30+D28+D29</f>
        <v>20729.8</v>
      </c>
      <c r="E27" s="17">
        <f>E30+E28+E29</f>
        <v>19976.5</v>
      </c>
      <c r="F27" s="19">
        <f t="shared" si="2"/>
        <v>100.05309051933547</v>
      </c>
      <c r="G27" s="17">
        <f>G30+G28+G29</f>
        <v>763.8999999999999</v>
      </c>
    </row>
    <row r="28" spans="1:7" ht="15.75">
      <c r="A28" s="5">
        <v>501</v>
      </c>
      <c r="B28" s="6" t="s">
        <v>108</v>
      </c>
      <c r="C28" s="16">
        <f>ведомственная!D95</f>
        <v>15799.4</v>
      </c>
      <c r="D28" s="16">
        <v>15799.4</v>
      </c>
      <c r="E28" s="16">
        <v>15646.9</v>
      </c>
      <c r="F28" s="18">
        <f t="shared" si="2"/>
        <v>99.03477347241034</v>
      </c>
      <c r="G28" s="16">
        <f aca="true" t="shared" si="3" ref="G28:G44">D28-C28</f>
        <v>0</v>
      </c>
    </row>
    <row r="29" spans="1:7" ht="15.75">
      <c r="A29" s="5">
        <v>502</v>
      </c>
      <c r="B29" s="6" t="s">
        <v>116</v>
      </c>
      <c r="C29" s="16">
        <f>ведомственная!D96</f>
        <v>3113.5</v>
      </c>
      <c r="D29" s="16">
        <v>4089.6</v>
      </c>
      <c r="E29" s="16">
        <v>4089.6</v>
      </c>
      <c r="F29" s="18">
        <f t="shared" si="2"/>
        <v>131.35057009796049</v>
      </c>
      <c r="G29" s="16">
        <f t="shared" si="3"/>
        <v>976.0999999999999</v>
      </c>
    </row>
    <row r="30" spans="1:7" ht="15.75">
      <c r="A30" s="5">
        <v>503</v>
      </c>
      <c r="B30" s="6" t="s">
        <v>13</v>
      </c>
      <c r="C30" s="29">
        <f>ведомственная!D97</f>
        <v>1053</v>
      </c>
      <c r="D30" s="29">
        <v>840.8</v>
      </c>
      <c r="E30" s="29">
        <v>240</v>
      </c>
      <c r="F30" s="18">
        <f t="shared" si="2"/>
        <v>22.79202279202279</v>
      </c>
      <c r="G30" s="16">
        <f t="shared" si="3"/>
        <v>-212.20000000000005</v>
      </c>
    </row>
    <row r="31" spans="1:7" ht="15.75">
      <c r="A31" s="10">
        <v>700</v>
      </c>
      <c r="B31" s="11" t="s">
        <v>23</v>
      </c>
      <c r="C31" s="17">
        <f>C32+C33+C34+C35</f>
        <v>921260.4</v>
      </c>
      <c r="D31" s="17">
        <f>D32+D33+D34+D35</f>
        <v>911529.8</v>
      </c>
      <c r="E31" s="17">
        <f>E32+E33+E34+E35</f>
        <v>654965.6</v>
      </c>
      <c r="F31" s="19">
        <f t="shared" si="2"/>
        <v>71.0945135599012</v>
      </c>
      <c r="G31" s="17">
        <f t="shared" si="3"/>
        <v>-9730.599999999977</v>
      </c>
    </row>
    <row r="32" spans="1:7" ht="15.75">
      <c r="A32" s="5">
        <v>701</v>
      </c>
      <c r="B32" s="6" t="s">
        <v>47</v>
      </c>
      <c r="C32" s="16">
        <f>ведомственная!D98</f>
        <v>441944.1</v>
      </c>
      <c r="D32" s="16">
        <v>442048.5</v>
      </c>
      <c r="E32" s="16">
        <v>295933.5</v>
      </c>
      <c r="F32" s="18">
        <f t="shared" si="2"/>
        <v>66.96174923480142</v>
      </c>
      <c r="G32" s="16">
        <f t="shared" si="3"/>
        <v>104.40000000002328</v>
      </c>
    </row>
    <row r="33" spans="1:7" ht="15.75">
      <c r="A33" s="5">
        <v>702</v>
      </c>
      <c r="B33" s="6" t="s">
        <v>24</v>
      </c>
      <c r="C33" s="16">
        <f>ведомственная!D99</f>
        <v>449642</v>
      </c>
      <c r="D33" s="16">
        <v>439807</v>
      </c>
      <c r="E33" s="16">
        <v>335157.1</v>
      </c>
      <c r="F33" s="18">
        <f t="shared" si="2"/>
        <v>74.538655196801</v>
      </c>
      <c r="G33" s="16">
        <f t="shared" si="3"/>
        <v>-9835</v>
      </c>
    </row>
    <row r="34" spans="1:7" ht="15.75">
      <c r="A34" s="5">
        <v>707</v>
      </c>
      <c r="B34" s="6" t="s">
        <v>25</v>
      </c>
      <c r="C34" s="16">
        <f>ведомственная!D100</f>
        <v>11041.4</v>
      </c>
      <c r="D34" s="16">
        <v>11041.4</v>
      </c>
      <c r="E34" s="16">
        <v>9863.7</v>
      </c>
      <c r="F34" s="18">
        <f t="shared" si="2"/>
        <v>89.33378013657689</v>
      </c>
      <c r="G34" s="16">
        <f t="shared" si="3"/>
        <v>0</v>
      </c>
    </row>
    <row r="35" spans="1:7" ht="15.75">
      <c r="A35" s="5">
        <v>709</v>
      </c>
      <c r="B35" s="6" t="s">
        <v>26</v>
      </c>
      <c r="C35" s="16">
        <f>ведомственная!D101</f>
        <v>18632.9</v>
      </c>
      <c r="D35" s="16">
        <v>18632.9</v>
      </c>
      <c r="E35" s="16">
        <v>14011.3</v>
      </c>
      <c r="F35" s="18">
        <f t="shared" si="2"/>
        <v>75.19656092181035</v>
      </c>
      <c r="G35" s="16">
        <f t="shared" si="3"/>
        <v>0</v>
      </c>
    </row>
    <row r="36" spans="1:7" ht="15.75">
      <c r="A36" s="10">
        <v>800</v>
      </c>
      <c r="B36" s="11" t="s">
        <v>14</v>
      </c>
      <c r="C36" s="17">
        <f>C37+C38</f>
        <v>12622.8</v>
      </c>
      <c r="D36" s="17">
        <f>D37+D38</f>
        <v>12821.7</v>
      </c>
      <c r="E36" s="17">
        <f>E37+E38</f>
        <v>10047.300000000001</v>
      </c>
      <c r="F36" s="17">
        <f t="shared" si="2"/>
        <v>79.59644452894763</v>
      </c>
      <c r="G36" s="17">
        <f t="shared" si="3"/>
        <v>198.90000000000146</v>
      </c>
    </row>
    <row r="37" spans="1:7" ht="15.75">
      <c r="A37" s="5">
        <v>801</v>
      </c>
      <c r="B37" s="6" t="s">
        <v>15</v>
      </c>
      <c r="C37" s="16">
        <f>ведомственная!D102</f>
        <v>10872.8</v>
      </c>
      <c r="D37" s="16">
        <v>11071.7</v>
      </c>
      <c r="E37" s="16">
        <v>8785.6</v>
      </c>
      <c r="F37" s="18">
        <f t="shared" si="2"/>
        <v>80.803472886469</v>
      </c>
      <c r="G37" s="16">
        <f t="shared" si="3"/>
        <v>198.90000000000146</v>
      </c>
    </row>
    <row r="38" spans="1:7" ht="31.5">
      <c r="A38" s="5">
        <v>804</v>
      </c>
      <c r="B38" s="12" t="s">
        <v>27</v>
      </c>
      <c r="C38" s="16">
        <f>ведомственная!D103</f>
        <v>1750</v>
      </c>
      <c r="D38" s="16">
        <v>1750</v>
      </c>
      <c r="E38" s="16">
        <v>1261.7</v>
      </c>
      <c r="F38" s="18">
        <f t="shared" si="2"/>
        <v>72.09714285714286</v>
      </c>
      <c r="G38" s="16">
        <f t="shared" si="3"/>
        <v>0</v>
      </c>
    </row>
    <row r="39" spans="1:7" ht="15.75">
      <c r="A39" s="10">
        <v>900</v>
      </c>
      <c r="B39" s="20" t="s">
        <v>28</v>
      </c>
      <c r="C39" s="17">
        <f>C40+C41+C42+C43+C44</f>
        <v>66413.5</v>
      </c>
      <c r="D39" s="17">
        <f>D40+D41+D42+D43+D44</f>
        <v>11616.8</v>
      </c>
      <c r="E39" s="17">
        <f>E40+E41+E42+E43+E44</f>
        <v>2044.6</v>
      </c>
      <c r="F39" s="19">
        <f t="shared" si="2"/>
        <v>3.0785909491293184</v>
      </c>
      <c r="G39" s="17">
        <f t="shared" si="3"/>
        <v>-54796.7</v>
      </c>
    </row>
    <row r="40" spans="1:7" ht="15.75">
      <c r="A40" s="5">
        <v>901</v>
      </c>
      <c r="B40" s="12" t="s">
        <v>29</v>
      </c>
      <c r="C40" s="16">
        <f>ведомственная!D104</f>
        <v>11094.8</v>
      </c>
      <c r="D40" s="16">
        <v>8227.8</v>
      </c>
      <c r="E40" s="16">
        <v>0</v>
      </c>
      <c r="F40" s="18">
        <f t="shared" si="2"/>
        <v>0</v>
      </c>
      <c r="G40" s="16">
        <f t="shared" si="3"/>
        <v>-2867</v>
      </c>
    </row>
    <row r="41" spans="1:7" ht="15.75">
      <c r="A41" s="5">
        <v>902</v>
      </c>
      <c r="B41" s="12" t="s">
        <v>30</v>
      </c>
      <c r="C41" s="16">
        <f>ведомственная!D105</f>
        <v>43272.9</v>
      </c>
      <c r="D41" s="16">
        <v>1286.1</v>
      </c>
      <c r="E41" s="16">
        <v>499.8</v>
      </c>
      <c r="F41" s="18">
        <f t="shared" si="2"/>
        <v>1.1549953897242848</v>
      </c>
      <c r="G41" s="16">
        <f t="shared" si="3"/>
        <v>-41986.8</v>
      </c>
    </row>
    <row r="42" spans="1:7" ht="15.75">
      <c r="A42" s="5">
        <v>904</v>
      </c>
      <c r="B42" s="12" t="s">
        <v>31</v>
      </c>
      <c r="C42" s="16">
        <f>ведомственная!D106</f>
        <v>5819.1</v>
      </c>
      <c r="D42" s="16">
        <v>0</v>
      </c>
      <c r="E42" s="16">
        <v>0</v>
      </c>
      <c r="F42" s="18">
        <f t="shared" si="2"/>
        <v>0</v>
      </c>
      <c r="G42" s="16">
        <f t="shared" si="3"/>
        <v>-5819.1</v>
      </c>
    </row>
    <row r="43" spans="1:7" ht="47.25">
      <c r="A43" s="5">
        <v>906</v>
      </c>
      <c r="B43" s="12" t="s">
        <v>32</v>
      </c>
      <c r="C43" s="16">
        <f>ведомственная!D107</f>
        <v>2337.4</v>
      </c>
      <c r="D43" s="16">
        <v>0</v>
      </c>
      <c r="E43" s="16">
        <v>0</v>
      </c>
      <c r="F43" s="18">
        <f t="shared" si="2"/>
        <v>0</v>
      </c>
      <c r="G43" s="16">
        <f t="shared" si="3"/>
        <v>-2337.4</v>
      </c>
    </row>
    <row r="44" spans="1:7" ht="15.75">
      <c r="A44" s="5">
        <v>909</v>
      </c>
      <c r="B44" s="12" t="s">
        <v>33</v>
      </c>
      <c r="C44" s="16">
        <f>ведомственная!D108</f>
        <v>3889.3</v>
      </c>
      <c r="D44" s="16">
        <v>2102.9</v>
      </c>
      <c r="E44" s="16">
        <v>1544.8</v>
      </c>
      <c r="F44" s="18">
        <f t="shared" si="2"/>
        <v>39.719229681433674</v>
      </c>
      <c r="G44" s="16">
        <f t="shared" si="3"/>
        <v>-1786.4</v>
      </c>
    </row>
    <row r="45" spans="1:7" ht="15.75">
      <c r="A45" s="10">
        <v>1000</v>
      </c>
      <c r="B45" s="11" t="s">
        <v>16</v>
      </c>
      <c r="C45" s="17">
        <f>C47+C46+C48</f>
        <v>69439.8</v>
      </c>
      <c r="D45" s="17">
        <f>D47+D46+D48</f>
        <v>80609.1</v>
      </c>
      <c r="E45" s="17">
        <f>E47+E46+E48</f>
        <v>48209</v>
      </c>
      <c r="F45" s="19">
        <f t="shared" si="2"/>
        <v>69.42560318434097</v>
      </c>
      <c r="G45" s="17">
        <f>G47+G46+G48</f>
        <v>11169.299999999988</v>
      </c>
    </row>
    <row r="46" spans="1:7" ht="15.75">
      <c r="A46" s="5">
        <v>1001</v>
      </c>
      <c r="B46" s="6" t="s">
        <v>34</v>
      </c>
      <c r="C46" s="16">
        <f>ведомственная!D109</f>
        <v>3194.1</v>
      </c>
      <c r="D46" s="16">
        <v>3194.1</v>
      </c>
      <c r="E46" s="16">
        <v>2047.5</v>
      </c>
      <c r="F46" s="18">
        <f t="shared" si="2"/>
        <v>64.1025641025641</v>
      </c>
      <c r="G46" s="16">
        <f>D46-C46</f>
        <v>0</v>
      </c>
    </row>
    <row r="47" spans="1:7" ht="15.75">
      <c r="A47" s="5">
        <v>1003</v>
      </c>
      <c r="B47" s="6" t="s">
        <v>17</v>
      </c>
      <c r="C47" s="16">
        <f>ведомственная!D110</f>
        <v>57106.600000000006</v>
      </c>
      <c r="D47" s="16">
        <v>68275.9</v>
      </c>
      <c r="E47" s="16">
        <v>39599.9</v>
      </c>
      <c r="F47" s="18">
        <f t="shared" si="2"/>
        <v>69.34382365610979</v>
      </c>
      <c r="G47" s="16">
        <f>D47-C47</f>
        <v>11169.299999999988</v>
      </c>
    </row>
    <row r="48" spans="1:7" ht="15.75">
      <c r="A48" s="5">
        <v>1004</v>
      </c>
      <c r="B48" s="6" t="s">
        <v>35</v>
      </c>
      <c r="C48" s="16">
        <f>ведомственная!D111</f>
        <v>9139.1</v>
      </c>
      <c r="D48" s="16">
        <v>9139.1</v>
      </c>
      <c r="E48" s="16">
        <v>6561.6</v>
      </c>
      <c r="F48" s="18">
        <f t="shared" si="2"/>
        <v>71.79700408136469</v>
      </c>
      <c r="G48" s="16">
        <f>D48-C48</f>
        <v>0</v>
      </c>
    </row>
    <row r="49" spans="1:7" ht="15.75">
      <c r="A49" s="10">
        <v>1100</v>
      </c>
      <c r="B49" s="11" t="s">
        <v>41</v>
      </c>
      <c r="C49" s="17">
        <f>C51+C50</f>
        <v>5326.7</v>
      </c>
      <c r="D49" s="17">
        <f>D51+D50</f>
        <v>5326.7</v>
      </c>
      <c r="E49" s="17">
        <f>E51+E50</f>
        <v>1201.6</v>
      </c>
      <c r="F49" s="19">
        <f t="shared" si="2"/>
        <v>22.55805658287495</v>
      </c>
      <c r="G49" s="17">
        <f>G51</f>
        <v>0</v>
      </c>
    </row>
    <row r="50" spans="1:7" ht="15.75">
      <c r="A50" s="5">
        <v>1102</v>
      </c>
      <c r="B50" s="6" t="s">
        <v>109</v>
      </c>
      <c r="C50" s="16">
        <f>ведомственная!D112</f>
        <v>1224</v>
      </c>
      <c r="D50" s="16">
        <v>1224</v>
      </c>
      <c r="E50" s="16">
        <v>0</v>
      </c>
      <c r="F50" s="18">
        <f t="shared" si="2"/>
        <v>0</v>
      </c>
      <c r="G50" s="16">
        <f aca="true" t="shared" si="4" ref="G50:G57">D50-C50</f>
        <v>0</v>
      </c>
    </row>
    <row r="51" spans="1:7" ht="31.5">
      <c r="A51" s="5">
        <v>1105</v>
      </c>
      <c r="B51" s="6" t="s">
        <v>36</v>
      </c>
      <c r="C51" s="16">
        <f>ведомственная!D113</f>
        <v>4102.7</v>
      </c>
      <c r="D51" s="16">
        <v>4102.7</v>
      </c>
      <c r="E51" s="16">
        <v>1201.6</v>
      </c>
      <c r="F51" s="18">
        <f t="shared" si="2"/>
        <v>29.28802983401175</v>
      </c>
      <c r="G51" s="16">
        <f t="shared" si="4"/>
        <v>0</v>
      </c>
    </row>
    <row r="52" spans="1:7" s="21" customFormat="1" ht="31.5">
      <c r="A52" s="10">
        <v>1300</v>
      </c>
      <c r="B52" s="11" t="s">
        <v>37</v>
      </c>
      <c r="C52" s="17">
        <f>C53</f>
        <v>4604</v>
      </c>
      <c r="D52" s="17">
        <f>D53</f>
        <v>4604</v>
      </c>
      <c r="E52" s="17">
        <f>E53</f>
        <v>3571</v>
      </c>
      <c r="F52" s="19">
        <f t="shared" si="2"/>
        <v>77.5629887054735</v>
      </c>
      <c r="G52" s="17">
        <f t="shared" si="4"/>
        <v>0</v>
      </c>
    </row>
    <row r="53" spans="1:7" ht="31.5">
      <c r="A53" s="5">
        <v>1301</v>
      </c>
      <c r="B53" s="6" t="s">
        <v>38</v>
      </c>
      <c r="C53" s="16">
        <f>ведомственная!D114</f>
        <v>4604</v>
      </c>
      <c r="D53" s="16">
        <v>4604</v>
      </c>
      <c r="E53" s="16">
        <v>3571</v>
      </c>
      <c r="F53" s="18">
        <f t="shared" si="2"/>
        <v>77.5629887054735</v>
      </c>
      <c r="G53" s="16">
        <f t="shared" si="4"/>
        <v>0</v>
      </c>
    </row>
    <row r="54" spans="1:7" ht="47.25">
      <c r="A54" s="10">
        <v>1400</v>
      </c>
      <c r="B54" s="11" t="s">
        <v>39</v>
      </c>
      <c r="C54" s="17">
        <f>C55+C56</f>
        <v>21251.9</v>
      </c>
      <c r="D54" s="17">
        <f>D55+D56</f>
        <v>47796.2</v>
      </c>
      <c r="E54" s="17">
        <f>E55+E56</f>
        <v>38572.1</v>
      </c>
      <c r="F54" s="19">
        <f t="shared" si="2"/>
        <v>181.4995365120295</v>
      </c>
      <c r="G54" s="17">
        <f t="shared" si="4"/>
        <v>26544.299999999996</v>
      </c>
    </row>
    <row r="55" spans="1:7" ht="47.25">
      <c r="A55" s="5">
        <v>1401</v>
      </c>
      <c r="B55" s="6" t="s">
        <v>48</v>
      </c>
      <c r="C55" s="16">
        <f>ведомственная!D115</f>
        <v>11652.6</v>
      </c>
      <c r="D55" s="16">
        <v>11652.6</v>
      </c>
      <c r="E55" s="16">
        <v>9649</v>
      </c>
      <c r="F55" s="18">
        <f t="shared" si="2"/>
        <v>82.80555412525959</v>
      </c>
      <c r="G55" s="16">
        <f t="shared" si="4"/>
        <v>0</v>
      </c>
    </row>
    <row r="56" spans="1:7" ht="31.5">
      <c r="A56" s="5">
        <v>1403</v>
      </c>
      <c r="B56" s="6" t="s">
        <v>42</v>
      </c>
      <c r="C56" s="16">
        <f>ведомственная!D116</f>
        <v>9599.3</v>
      </c>
      <c r="D56" s="16">
        <v>36143.6</v>
      </c>
      <c r="E56" s="16">
        <v>28923.1</v>
      </c>
      <c r="F56" s="18">
        <f t="shared" si="2"/>
        <v>301.30426176908736</v>
      </c>
      <c r="G56" s="16">
        <f t="shared" si="4"/>
        <v>26544.3</v>
      </c>
    </row>
    <row r="57" spans="1:7" ht="15.75">
      <c r="A57" s="5"/>
      <c r="B57" s="11" t="s">
        <v>18</v>
      </c>
      <c r="C57" s="17">
        <f>C9+C18+C21+C27+C31+C36+C39+C45+C49+C52+C54</f>
        <v>1427823.5</v>
      </c>
      <c r="D57" s="17">
        <f>D9+D18+D21+D27+D31+D36+D39+D45+D49+D52+D54</f>
        <v>1422668</v>
      </c>
      <c r="E57" s="17">
        <f>E9+E18+E21+E27+E31+E36+E39+E45+E49+E52+E54</f>
        <v>1016011.7</v>
      </c>
      <c r="F57" s="19">
        <f t="shared" si="2"/>
        <v>71.15807380954298</v>
      </c>
      <c r="G57" s="17">
        <f t="shared" si="4"/>
        <v>-5155.5</v>
      </c>
    </row>
    <row r="58" spans="2:5" ht="15.75">
      <c r="B58" s="2"/>
      <c r="C58" s="2"/>
      <c r="D58" s="31"/>
      <c r="E58" s="31"/>
    </row>
    <row r="59" spans="2:5" ht="15.75">
      <c r="B59" s="2"/>
      <c r="C59" s="2"/>
      <c r="D59" s="2"/>
      <c r="E59" s="2"/>
    </row>
    <row r="60" spans="2:5" ht="15.75">
      <c r="B60" s="2"/>
      <c r="C60" s="2"/>
      <c r="D60" s="2"/>
      <c r="E60" s="2"/>
    </row>
    <row r="61" spans="2:5" ht="15.75">
      <c r="B61" s="2"/>
      <c r="C61" s="2"/>
      <c r="D61" s="2"/>
      <c r="E61" s="2"/>
    </row>
    <row r="62" spans="2:5" ht="15.75">
      <c r="B62" s="2"/>
      <c r="C62" s="2"/>
      <c r="D62" s="2"/>
      <c r="E62" s="2"/>
    </row>
    <row r="63" spans="2:5" ht="15.75">
      <c r="B63" s="2"/>
      <c r="C63" s="2"/>
      <c r="D63" s="2"/>
      <c r="E63" s="2"/>
    </row>
    <row r="64" spans="2:5" ht="15.75">
      <c r="B64" s="2"/>
      <c r="C64" s="2"/>
      <c r="D64" s="2"/>
      <c r="E64" s="2"/>
    </row>
  </sheetData>
  <sheetProtection/>
  <mergeCells count="9">
    <mergeCell ref="A6:A7"/>
    <mergeCell ref="B6:B7"/>
    <mergeCell ref="C6:C7"/>
    <mergeCell ref="D6:E6"/>
    <mergeCell ref="F2:G2"/>
    <mergeCell ref="B4:G4"/>
    <mergeCell ref="F6:F7"/>
    <mergeCell ref="G6:G7"/>
    <mergeCell ref="F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4"/>
  <sheetViews>
    <sheetView zoomScalePageLayoutView="0" workbookViewId="0" topLeftCell="A91">
      <selection activeCell="D13" sqref="D13"/>
    </sheetView>
  </sheetViews>
  <sheetFormatPr defaultColWidth="9.140625" defaultRowHeight="15"/>
  <cols>
    <col min="1" max="1" width="9.57421875" style="0" customWidth="1"/>
    <col min="2" max="2" width="43.8515625" style="0" customWidth="1"/>
    <col min="3" max="3" width="16.7109375" style="0" customWidth="1"/>
    <col min="4" max="4" width="17.140625" style="0" customWidth="1"/>
    <col min="5" max="5" width="12.7109375" style="0" customWidth="1"/>
    <col min="6" max="6" width="13.57421875" style="0" customWidth="1"/>
    <col min="7" max="7" width="12.140625" style="0" customWidth="1"/>
    <col min="8" max="8" width="11.7109375" style="0" customWidth="1"/>
    <col min="9" max="9" width="15.140625" style="0" customWidth="1"/>
  </cols>
  <sheetData>
    <row r="1" spans="4:6" ht="15.75">
      <c r="D1" s="1"/>
      <c r="E1" s="24"/>
      <c r="F1" s="24"/>
    </row>
    <row r="2" spans="4:6" ht="15.75" customHeight="1">
      <c r="D2" s="1"/>
      <c r="E2" s="40" t="s">
        <v>3</v>
      </c>
      <c r="F2" s="41"/>
    </row>
    <row r="3" spans="5:6" ht="15.75" customHeight="1">
      <c r="E3" s="46" t="s">
        <v>112</v>
      </c>
      <c r="F3" s="41"/>
    </row>
    <row r="4" spans="1:7" ht="52.5" customHeight="1">
      <c r="A4" s="42" t="s">
        <v>119</v>
      </c>
      <c r="B4" s="41"/>
      <c r="C4" s="41"/>
      <c r="D4" s="41"/>
      <c r="E4" s="41"/>
      <c r="F4" s="41"/>
      <c r="G4" s="23"/>
    </row>
    <row r="6" spans="1:5" ht="111" customHeight="1">
      <c r="A6" s="32" t="s">
        <v>55</v>
      </c>
      <c r="B6" s="34" t="s">
        <v>1</v>
      </c>
      <c r="C6" s="36" t="s">
        <v>67</v>
      </c>
      <c r="D6" s="36" t="s">
        <v>114</v>
      </c>
      <c r="E6" s="32" t="s">
        <v>104</v>
      </c>
    </row>
    <row r="7" spans="1:5" ht="85.5" customHeight="1">
      <c r="A7" s="47"/>
      <c r="B7" s="49"/>
      <c r="C7" s="48"/>
      <c r="D7" s="48"/>
      <c r="E7" s="33"/>
    </row>
    <row r="8" spans="1:5" ht="16.5" customHeight="1">
      <c r="A8" s="3">
        <v>1</v>
      </c>
      <c r="B8" s="4">
        <v>2</v>
      </c>
      <c r="C8" s="3">
        <v>3</v>
      </c>
      <c r="D8" s="3">
        <v>4</v>
      </c>
      <c r="E8" s="3">
        <v>5</v>
      </c>
    </row>
    <row r="9" spans="1:7" ht="31.5">
      <c r="A9" s="25" t="s">
        <v>50</v>
      </c>
      <c r="B9" s="12" t="s">
        <v>49</v>
      </c>
      <c r="C9" s="27"/>
      <c r="D9" s="17">
        <f>D10+D12+D11</f>
        <v>5230</v>
      </c>
      <c r="E9" s="17">
        <f>E10+E12+E11</f>
        <v>3745.5</v>
      </c>
      <c r="F9" s="22"/>
      <c r="G9" s="22"/>
    </row>
    <row r="10" spans="1:7" ht="15.75">
      <c r="A10" s="25"/>
      <c r="B10" s="12"/>
      <c r="C10" s="27" t="s">
        <v>70</v>
      </c>
      <c r="D10" s="16">
        <v>4430</v>
      </c>
      <c r="E10" s="16">
        <v>3124.6</v>
      </c>
      <c r="F10" s="22"/>
      <c r="G10" s="22"/>
    </row>
    <row r="11" spans="1:7" ht="15.75">
      <c r="A11" s="25"/>
      <c r="B11" s="12"/>
      <c r="C11" s="27" t="s">
        <v>101</v>
      </c>
      <c r="D11" s="16">
        <v>300</v>
      </c>
      <c r="E11" s="16">
        <v>300</v>
      </c>
      <c r="F11" s="22"/>
      <c r="G11" s="22"/>
    </row>
    <row r="12" spans="1:7" ht="15.75">
      <c r="A12" s="25"/>
      <c r="B12" s="12"/>
      <c r="C12" s="27" t="s">
        <v>71</v>
      </c>
      <c r="D12" s="16">
        <v>500</v>
      </c>
      <c r="E12" s="16">
        <v>320.9</v>
      </c>
      <c r="F12" s="22"/>
      <c r="G12" s="22"/>
    </row>
    <row r="13" spans="1:7" ht="31.5">
      <c r="A13" s="25" t="s">
        <v>51</v>
      </c>
      <c r="B13" s="12" t="s">
        <v>52</v>
      </c>
      <c r="C13" s="27"/>
      <c r="D13" s="17">
        <f>D14+D15</f>
        <v>4503</v>
      </c>
      <c r="E13" s="17">
        <f>E14+E15</f>
        <v>2927.1</v>
      </c>
      <c r="F13" s="22"/>
      <c r="G13" s="22"/>
    </row>
    <row r="14" spans="1:7" ht="15.75">
      <c r="A14" s="25"/>
      <c r="B14" s="12"/>
      <c r="C14" s="27" t="s">
        <v>72</v>
      </c>
      <c r="D14" s="16">
        <v>4493.7</v>
      </c>
      <c r="E14" s="16">
        <v>2918.9</v>
      </c>
      <c r="F14" s="22"/>
      <c r="G14" s="22"/>
    </row>
    <row r="15" spans="1:7" ht="15.75">
      <c r="A15" s="25"/>
      <c r="B15" s="12"/>
      <c r="C15" s="27" t="s">
        <v>71</v>
      </c>
      <c r="D15" s="16">
        <v>9.3</v>
      </c>
      <c r="E15" s="16">
        <v>8.2</v>
      </c>
      <c r="F15" s="22"/>
      <c r="G15" s="22"/>
    </row>
    <row r="16" spans="1:7" ht="47.25">
      <c r="A16" s="25" t="s">
        <v>53</v>
      </c>
      <c r="B16" s="14" t="s">
        <v>54</v>
      </c>
      <c r="C16" s="27"/>
      <c r="D16" s="17">
        <f>D17+D18+D19+D20+D21+D22</f>
        <v>61160.20000000001</v>
      </c>
      <c r="E16" s="17">
        <f>E17+E18+E19+E20+E21+E22</f>
        <v>45659</v>
      </c>
      <c r="F16" s="22"/>
      <c r="G16" s="22"/>
    </row>
    <row r="17" spans="1:7" ht="15.75">
      <c r="A17" s="25"/>
      <c r="B17" s="14"/>
      <c r="C17" s="27" t="s">
        <v>73</v>
      </c>
      <c r="D17" s="16">
        <v>3094.8</v>
      </c>
      <c r="E17" s="16">
        <v>2150.2</v>
      </c>
      <c r="F17" s="22"/>
      <c r="G17" s="22"/>
    </row>
    <row r="18" spans="1:7" ht="15.75">
      <c r="A18" s="25"/>
      <c r="B18" s="14"/>
      <c r="C18" s="27" t="s">
        <v>74</v>
      </c>
      <c r="D18" s="16">
        <v>41986.8</v>
      </c>
      <c r="E18" s="16">
        <v>31580.4</v>
      </c>
      <c r="F18" s="22"/>
      <c r="G18" s="22"/>
    </row>
    <row r="19" spans="1:7" ht="15.75">
      <c r="A19" s="25"/>
      <c r="B19" s="14"/>
      <c r="C19" s="27" t="s">
        <v>75</v>
      </c>
      <c r="D19" s="16">
        <v>5819.1</v>
      </c>
      <c r="E19" s="16">
        <v>4364.3</v>
      </c>
      <c r="F19" s="22"/>
      <c r="G19" s="22"/>
    </row>
    <row r="20" spans="1:7" ht="15.75">
      <c r="A20" s="25"/>
      <c r="B20" s="14"/>
      <c r="C20" s="27" t="s">
        <v>76</v>
      </c>
      <c r="D20" s="16">
        <v>2337.4</v>
      </c>
      <c r="E20" s="16">
        <v>1753.1</v>
      </c>
      <c r="F20" s="22"/>
      <c r="G20" s="22"/>
    </row>
    <row r="21" spans="1:7" ht="15.75">
      <c r="A21" s="25"/>
      <c r="B21" s="14"/>
      <c r="C21" s="27" t="s">
        <v>77</v>
      </c>
      <c r="D21" s="16">
        <v>3889.3</v>
      </c>
      <c r="E21" s="16">
        <v>2818</v>
      </c>
      <c r="F21" s="22"/>
      <c r="G21" s="22"/>
    </row>
    <row r="22" spans="1:7" ht="15.75">
      <c r="A22" s="25"/>
      <c r="B22" s="14"/>
      <c r="C22" s="27" t="s">
        <v>78</v>
      </c>
      <c r="D22" s="16">
        <v>4032.8</v>
      </c>
      <c r="E22" s="16">
        <v>2993</v>
      </c>
      <c r="F22" s="22"/>
      <c r="G22" s="22"/>
    </row>
    <row r="23" spans="1:7" ht="15.75">
      <c r="A23" s="25" t="s">
        <v>56</v>
      </c>
      <c r="B23" s="12" t="s">
        <v>57</v>
      </c>
      <c r="C23" s="27"/>
      <c r="D23" s="17">
        <f>D25+D26+D27+D28+D29+D30+D24</f>
        <v>727115.3</v>
      </c>
      <c r="E23" s="17">
        <f>E25+E26+E27+E28+E29+E30+E24</f>
        <v>569785.6999999998</v>
      </c>
      <c r="F23" s="22"/>
      <c r="G23" s="22"/>
    </row>
    <row r="24" spans="1:7" ht="15.75">
      <c r="A24" s="25"/>
      <c r="B24" s="12"/>
      <c r="C24" s="27" t="s">
        <v>71</v>
      </c>
      <c r="D24" s="16">
        <v>22.2</v>
      </c>
      <c r="E24" s="16">
        <v>22.2</v>
      </c>
      <c r="F24" s="22"/>
      <c r="G24" s="22"/>
    </row>
    <row r="25" spans="1:7" ht="15.75">
      <c r="A25" s="25"/>
      <c r="B25" s="12"/>
      <c r="C25" s="27" t="s">
        <v>79</v>
      </c>
      <c r="D25" s="16">
        <v>253998.8</v>
      </c>
      <c r="E25" s="16">
        <v>211904.1</v>
      </c>
      <c r="F25" s="22"/>
      <c r="G25" s="22"/>
    </row>
    <row r="26" spans="1:7" ht="15.75">
      <c r="A26" s="25"/>
      <c r="B26" s="12"/>
      <c r="C26" s="27" t="s">
        <v>80</v>
      </c>
      <c r="D26" s="16">
        <v>411957.7</v>
      </c>
      <c r="E26" s="16">
        <v>310732.5</v>
      </c>
      <c r="F26" s="22"/>
      <c r="G26" s="22"/>
    </row>
    <row r="27" spans="1:7" ht="15.75">
      <c r="A27" s="25"/>
      <c r="B27" s="12"/>
      <c r="C27" s="27" t="s">
        <v>81</v>
      </c>
      <c r="D27" s="16">
        <v>8614.3</v>
      </c>
      <c r="E27" s="16">
        <v>8614.2</v>
      </c>
      <c r="F27" s="22"/>
      <c r="G27" s="22"/>
    </row>
    <row r="28" spans="1:7" ht="15.75">
      <c r="A28" s="25"/>
      <c r="B28" s="12"/>
      <c r="C28" s="27" t="s">
        <v>82</v>
      </c>
      <c r="D28" s="16">
        <v>18632.9</v>
      </c>
      <c r="E28" s="16">
        <v>14086.7</v>
      </c>
      <c r="F28" s="22"/>
      <c r="G28" s="22"/>
    </row>
    <row r="29" spans="1:7" ht="15.75">
      <c r="A29" s="25"/>
      <c r="B29" s="12"/>
      <c r="C29" s="27" t="s">
        <v>78</v>
      </c>
      <c r="D29" s="16">
        <v>24750.3</v>
      </c>
      <c r="E29" s="16">
        <v>16926</v>
      </c>
      <c r="F29" s="22"/>
      <c r="G29" s="22"/>
    </row>
    <row r="30" spans="1:7" ht="15.75">
      <c r="A30" s="25"/>
      <c r="B30" s="12"/>
      <c r="C30" s="27" t="s">
        <v>83</v>
      </c>
      <c r="D30" s="16">
        <v>9139.1</v>
      </c>
      <c r="E30" s="16">
        <v>7500</v>
      </c>
      <c r="F30" s="22"/>
      <c r="G30" s="22"/>
    </row>
    <row r="31" spans="1:7" ht="47.25">
      <c r="A31" s="25">
        <v>710</v>
      </c>
      <c r="B31" s="12" t="s">
        <v>58</v>
      </c>
      <c r="C31" s="27"/>
      <c r="D31" s="17">
        <f>D32+D34+D35+D43+D44+D45+D33+D37+D38+D40+D41+D42+D36+D39</f>
        <v>76343.5</v>
      </c>
      <c r="E31" s="17">
        <f>E32+E34+E35+E43+E44+E45+E33+E37+E38+E40+E41+E42+E36+E39</f>
        <v>60836.4</v>
      </c>
      <c r="F31" s="22"/>
      <c r="G31" s="22"/>
    </row>
    <row r="32" spans="1:7" ht="15.75">
      <c r="A32" s="25"/>
      <c r="B32" s="12"/>
      <c r="C32" s="27" t="s">
        <v>72</v>
      </c>
      <c r="D32" s="16">
        <v>10591.1</v>
      </c>
      <c r="E32" s="16">
        <v>8047.4</v>
      </c>
      <c r="F32" s="22"/>
      <c r="G32" s="22"/>
    </row>
    <row r="33" spans="1:7" ht="15.75">
      <c r="A33" s="25"/>
      <c r="B33" s="12"/>
      <c r="C33" s="27" t="s">
        <v>102</v>
      </c>
      <c r="D33" s="16">
        <v>100</v>
      </c>
      <c r="E33" s="16">
        <v>0</v>
      </c>
      <c r="F33" s="22"/>
      <c r="G33" s="22"/>
    </row>
    <row r="34" spans="1:7" ht="15.75">
      <c r="A34" s="25"/>
      <c r="B34" s="12"/>
      <c r="C34" s="27" t="s">
        <v>71</v>
      </c>
      <c r="D34" s="16">
        <v>7013.6</v>
      </c>
      <c r="E34" s="16">
        <v>5219.9</v>
      </c>
      <c r="F34" s="22"/>
      <c r="G34" s="22"/>
    </row>
    <row r="35" spans="1:7" ht="15.75">
      <c r="A35" s="25"/>
      <c r="B35" s="12"/>
      <c r="C35" s="27" t="s">
        <v>84</v>
      </c>
      <c r="D35" s="16">
        <v>2954.9</v>
      </c>
      <c r="E35" s="16">
        <v>2954.9</v>
      </c>
      <c r="F35" s="22"/>
      <c r="G35" s="22"/>
    </row>
    <row r="36" spans="1:7" ht="15.75">
      <c r="A36" s="25"/>
      <c r="B36" s="12"/>
      <c r="C36" s="27" t="s">
        <v>85</v>
      </c>
      <c r="D36" s="16">
        <v>3596.9</v>
      </c>
      <c r="E36" s="16">
        <v>3596.9</v>
      </c>
      <c r="F36" s="22"/>
      <c r="G36" s="22"/>
    </row>
    <row r="37" spans="1:7" ht="15.75">
      <c r="A37" s="25"/>
      <c r="B37" s="12"/>
      <c r="C37" s="27" t="s">
        <v>92</v>
      </c>
      <c r="D37" s="16">
        <v>1467.7</v>
      </c>
      <c r="E37" s="16">
        <v>1467.7</v>
      </c>
      <c r="F37" s="22"/>
      <c r="G37" s="22"/>
    </row>
    <row r="38" spans="1:7" ht="15.75">
      <c r="A38" s="25"/>
      <c r="B38" s="12"/>
      <c r="C38" s="27" t="s">
        <v>105</v>
      </c>
      <c r="D38" s="16">
        <v>15799.4</v>
      </c>
      <c r="E38" s="16">
        <v>15799.4</v>
      </c>
      <c r="F38" s="22"/>
      <c r="G38" s="22"/>
    </row>
    <row r="39" spans="1:7" ht="15.75">
      <c r="A39" s="25"/>
      <c r="B39" s="12"/>
      <c r="C39" s="27" t="s">
        <v>115</v>
      </c>
      <c r="D39" s="29">
        <v>3113.5</v>
      </c>
      <c r="E39" s="29">
        <v>4089.6</v>
      </c>
      <c r="F39" s="22"/>
      <c r="G39" s="22"/>
    </row>
    <row r="40" spans="1:7" ht="15.75">
      <c r="A40" s="25"/>
      <c r="B40" s="12"/>
      <c r="C40" s="27" t="s">
        <v>86</v>
      </c>
      <c r="D40" s="16">
        <v>399</v>
      </c>
      <c r="E40" s="16">
        <v>186.8</v>
      </c>
      <c r="F40" s="22"/>
      <c r="G40" s="22"/>
    </row>
    <row r="41" spans="1:7" ht="15.75">
      <c r="A41" s="25"/>
      <c r="B41" s="12"/>
      <c r="C41" s="27" t="s">
        <v>87</v>
      </c>
      <c r="D41" s="16">
        <v>2524</v>
      </c>
      <c r="E41" s="16">
        <v>2524</v>
      </c>
      <c r="F41" s="22"/>
      <c r="G41" s="22"/>
    </row>
    <row r="42" spans="1:7" ht="15.75">
      <c r="A42" s="25"/>
      <c r="B42" s="12"/>
      <c r="C42" s="27" t="s">
        <v>88</v>
      </c>
      <c r="D42" s="16">
        <v>2927.5</v>
      </c>
      <c r="E42" s="16">
        <v>2046.3</v>
      </c>
      <c r="F42" s="22"/>
      <c r="G42" s="22"/>
    </row>
    <row r="43" spans="1:7" ht="15.75">
      <c r="A43" s="25"/>
      <c r="B43" s="12"/>
      <c r="C43" s="27" t="s">
        <v>89</v>
      </c>
      <c r="D43" s="16">
        <v>4604</v>
      </c>
      <c r="E43" s="16">
        <v>3571</v>
      </c>
      <c r="F43" s="22"/>
      <c r="G43" s="22"/>
    </row>
    <row r="44" spans="1:7" ht="15.75">
      <c r="A44" s="25"/>
      <c r="B44" s="12"/>
      <c r="C44" s="27" t="s">
        <v>90</v>
      </c>
      <c r="D44" s="16">
        <v>11652.6</v>
      </c>
      <c r="E44" s="16">
        <v>9649</v>
      </c>
      <c r="F44" s="22"/>
      <c r="G44" s="22"/>
    </row>
    <row r="45" spans="1:7" ht="15.75">
      <c r="A45" s="25"/>
      <c r="B45" s="12"/>
      <c r="C45" s="27" t="s">
        <v>91</v>
      </c>
      <c r="D45" s="16">
        <v>9599.3</v>
      </c>
      <c r="E45" s="16">
        <v>1683.5</v>
      </c>
      <c r="F45" s="22"/>
      <c r="G45" s="22"/>
    </row>
    <row r="46" spans="1:7" ht="40.5" customHeight="1">
      <c r="A46" s="25" t="s">
        <v>59</v>
      </c>
      <c r="B46" s="12" t="s">
        <v>60</v>
      </c>
      <c r="C46" s="27"/>
      <c r="D46" s="17">
        <f>D47+D48+D49</f>
        <v>48278.7</v>
      </c>
      <c r="E46" s="17">
        <f>E47+E48+E49</f>
        <v>32839.899999999994</v>
      </c>
      <c r="F46" s="22"/>
      <c r="G46" s="22"/>
    </row>
    <row r="47" spans="1:7" ht="15.75" customHeight="1">
      <c r="A47" s="25"/>
      <c r="B47" s="12"/>
      <c r="C47" s="27" t="s">
        <v>71</v>
      </c>
      <c r="D47" s="16">
        <v>47274.7</v>
      </c>
      <c r="E47" s="16">
        <v>32479.3</v>
      </c>
      <c r="F47" s="22"/>
      <c r="G47" s="22"/>
    </row>
    <row r="48" spans="1:7" ht="15.75" customHeight="1">
      <c r="A48" s="25"/>
      <c r="B48" s="12"/>
      <c r="C48" s="27" t="s">
        <v>92</v>
      </c>
      <c r="D48" s="16">
        <v>350</v>
      </c>
      <c r="E48" s="16">
        <v>33.6</v>
      </c>
      <c r="F48" s="22"/>
      <c r="G48" s="22"/>
    </row>
    <row r="49" spans="1:7" ht="15.75" customHeight="1">
      <c r="A49" s="25"/>
      <c r="B49" s="12"/>
      <c r="C49" s="27" t="s">
        <v>86</v>
      </c>
      <c r="D49" s="16">
        <v>654</v>
      </c>
      <c r="E49" s="16">
        <v>327</v>
      </c>
      <c r="F49" s="22"/>
      <c r="G49" s="22"/>
    </row>
    <row r="50" spans="1:7" ht="31.5">
      <c r="A50" s="25" t="s">
        <v>61</v>
      </c>
      <c r="B50" s="12" t="s">
        <v>62</v>
      </c>
      <c r="C50" s="27"/>
      <c r="D50" s="17">
        <f>D51+D52+D53+D54+D55+D56+D57</f>
        <v>369342.69999999995</v>
      </c>
      <c r="E50" s="17">
        <f>E51+E52+E53+E54+E55+E56+E57</f>
        <v>276625</v>
      </c>
      <c r="F50" s="22"/>
      <c r="G50" s="22"/>
    </row>
    <row r="51" spans="1:7" ht="15.75">
      <c r="A51" s="25"/>
      <c r="B51" s="12"/>
      <c r="C51" s="27" t="s">
        <v>85</v>
      </c>
      <c r="D51" s="16">
        <v>155623.4</v>
      </c>
      <c r="E51" s="16">
        <v>130912.1</v>
      </c>
      <c r="F51" s="22"/>
      <c r="G51" s="22"/>
    </row>
    <row r="52" spans="1:7" ht="15.75">
      <c r="A52" s="25"/>
      <c r="B52" s="12"/>
      <c r="C52" s="27" t="s">
        <v>92</v>
      </c>
      <c r="D52" s="16">
        <v>9746.6</v>
      </c>
      <c r="E52" s="16">
        <v>6552.8</v>
      </c>
      <c r="F52" s="22"/>
      <c r="G52" s="22"/>
    </row>
    <row r="53" spans="1:7" ht="15.75">
      <c r="A53" s="25"/>
      <c r="B53" s="12"/>
      <c r="C53" s="27" t="s">
        <v>79</v>
      </c>
      <c r="D53" s="16">
        <v>187945.3</v>
      </c>
      <c r="E53" s="16">
        <v>134699.4</v>
      </c>
      <c r="F53" s="22"/>
      <c r="G53" s="22"/>
    </row>
    <row r="54" spans="1:7" ht="15.75">
      <c r="A54" s="25"/>
      <c r="B54" s="12"/>
      <c r="C54" s="27" t="s">
        <v>80</v>
      </c>
      <c r="D54" s="16">
        <v>5517.3</v>
      </c>
      <c r="E54" s="16">
        <v>3960.9</v>
      </c>
      <c r="F54" s="22"/>
      <c r="G54" s="22"/>
    </row>
    <row r="55" spans="1:7" ht="15.75">
      <c r="A55" s="25"/>
      <c r="B55" s="12"/>
      <c r="C55" s="27" t="s">
        <v>73</v>
      </c>
      <c r="D55" s="16">
        <v>8000</v>
      </c>
      <c r="E55" s="16">
        <v>0</v>
      </c>
      <c r="F55" s="22"/>
      <c r="G55" s="22"/>
    </row>
    <row r="56" spans="1:7" ht="15.75">
      <c r="A56" s="25"/>
      <c r="B56" s="12"/>
      <c r="C56" s="27" t="s">
        <v>74</v>
      </c>
      <c r="D56" s="16">
        <v>1286.1</v>
      </c>
      <c r="E56" s="16">
        <v>499.8</v>
      </c>
      <c r="F56" s="22"/>
      <c r="G56" s="22"/>
    </row>
    <row r="57" spans="1:7" ht="15.75">
      <c r="A57" s="25"/>
      <c r="B57" s="12"/>
      <c r="C57" s="27" t="s">
        <v>106</v>
      </c>
      <c r="D57" s="16">
        <v>1224</v>
      </c>
      <c r="E57" s="16">
        <v>0</v>
      </c>
      <c r="F57" s="22"/>
      <c r="G57" s="22"/>
    </row>
    <row r="58" spans="1:7" ht="31.5">
      <c r="A58" s="25" t="s">
        <v>63</v>
      </c>
      <c r="B58" s="12" t="s">
        <v>64</v>
      </c>
      <c r="C58" s="27"/>
      <c r="D58" s="17">
        <f>D59+D60+D62+D63+D64+D65+D67+D68+D69+D66+D61</f>
        <v>57630.6</v>
      </c>
      <c r="E58" s="17">
        <f>E59+E60+E62+E63+E64+E65+E67+E68+E69+E66+E61</f>
        <v>40361.5</v>
      </c>
      <c r="F58" s="22"/>
      <c r="G58" s="22"/>
    </row>
    <row r="59" spans="1:7" ht="15.75">
      <c r="A59" s="25"/>
      <c r="B59" s="12"/>
      <c r="C59" s="27" t="s">
        <v>69</v>
      </c>
      <c r="D59" s="16">
        <v>1953.3</v>
      </c>
      <c r="E59" s="16">
        <v>1382.3</v>
      </c>
      <c r="F59" s="22"/>
      <c r="G59" s="22"/>
    </row>
    <row r="60" spans="1:7" ht="15.75">
      <c r="A60" s="25"/>
      <c r="B60" s="12"/>
      <c r="C60" s="27" t="s">
        <v>93</v>
      </c>
      <c r="D60" s="16">
        <v>36502.6</v>
      </c>
      <c r="E60" s="16">
        <v>26079.6</v>
      </c>
      <c r="F60" s="22"/>
      <c r="G60" s="22"/>
    </row>
    <row r="61" spans="1:7" ht="15.75">
      <c r="A61" s="25"/>
      <c r="B61" s="12"/>
      <c r="C61" s="27" t="s">
        <v>117</v>
      </c>
      <c r="D61" s="16">
        <v>31.1</v>
      </c>
      <c r="E61" s="16">
        <v>31.1</v>
      </c>
      <c r="F61" s="22"/>
      <c r="G61" s="22"/>
    </row>
    <row r="62" spans="1:7" ht="15.75">
      <c r="A62" s="25"/>
      <c r="B62" s="12"/>
      <c r="C62" s="27" t="s">
        <v>71</v>
      </c>
      <c r="D62" s="16">
        <v>7784.7</v>
      </c>
      <c r="E62" s="16">
        <v>5464.6</v>
      </c>
      <c r="F62" s="22"/>
      <c r="G62" s="22"/>
    </row>
    <row r="63" spans="1:7" ht="15.75">
      <c r="A63" s="25"/>
      <c r="B63" s="12"/>
      <c r="C63" s="27" t="s">
        <v>94</v>
      </c>
      <c r="D63" s="16">
        <v>2621.7</v>
      </c>
      <c r="E63" s="16">
        <v>1754.2</v>
      </c>
      <c r="F63" s="22"/>
      <c r="G63" s="22"/>
    </row>
    <row r="64" spans="1:7" ht="15.75">
      <c r="A64" s="25"/>
      <c r="B64" s="12"/>
      <c r="C64" s="27" t="s">
        <v>95</v>
      </c>
      <c r="D64" s="16">
        <v>11.4</v>
      </c>
      <c r="E64" s="16">
        <v>11.4</v>
      </c>
      <c r="F64" s="22"/>
      <c r="G64" s="22"/>
    </row>
    <row r="65" spans="1:7" ht="15.75">
      <c r="A65" s="25"/>
      <c r="B65" s="12"/>
      <c r="C65" s="27" t="s">
        <v>96</v>
      </c>
      <c r="D65" s="16">
        <v>2180</v>
      </c>
      <c r="E65" s="16">
        <v>819</v>
      </c>
      <c r="F65" s="22"/>
      <c r="G65" s="22"/>
    </row>
    <row r="66" spans="1:7" ht="15.75">
      <c r="A66" s="25"/>
      <c r="B66" s="12"/>
      <c r="C66" s="27" t="s">
        <v>107</v>
      </c>
      <c r="D66" s="16">
        <v>1507.4</v>
      </c>
      <c r="E66" s="16">
        <v>1507.4</v>
      </c>
      <c r="F66" s="22"/>
      <c r="G66" s="22"/>
    </row>
    <row r="67" spans="1:7" ht="15.75">
      <c r="A67" s="25"/>
      <c r="B67" s="12"/>
      <c r="C67" s="27" t="s">
        <v>92</v>
      </c>
      <c r="D67" s="16">
        <v>410</v>
      </c>
      <c r="E67" s="16">
        <v>0</v>
      </c>
      <c r="F67" s="22"/>
      <c r="G67" s="22"/>
    </row>
    <row r="68" spans="1:7" ht="15.75">
      <c r="A68" s="25"/>
      <c r="B68" s="12"/>
      <c r="C68" s="27" t="s">
        <v>98</v>
      </c>
      <c r="D68" s="16">
        <v>3194.1</v>
      </c>
      <c r="E68" s="16">
        <v>2047.5</v>
      </c>
      <c r="F68" s="22"/>
      <c r="G68" s="22"/>
    </row>
    <row r="69" spans="1:7" ht="15.75">
      <c r="A69" s="25"/>
      <c r="B69" s="12"/>
      <c r="C69" s="27" t="s">
        <v>78</v>
      </c>
      <c r="D69" s="16">
        <v>1434.3</v>
      </c>
      <c r="E69" s="16">
        <v>1264.4</v>
      </c>
      <c r="F69" s="22"/>
      <c r="G69" s="22"/>
    </row>
    <row r="70" spans="1:7" ht="31.5">
      <c r="A70" s="25" t="s">
        <v>65</v>
      </c>
      <c r="B70" s="12" t="s">
        <v>66</v>
      </c>
      <c r="C70" s="27"/>
      <c r="D70" s="17">
        <f>D71+D73+D74+D75+D76+D77+D72</f>
        <v>78219.5</v>
      </c>
      <c r="E70" s="17">
        <f>E71+E73+E74+E75+E76+E77+E72</f>
        <v>60300.8</v>
      </c>
      <c r="F70" s="22"/>
      <c r="G70" s="22"/>
    </row>
    <row r="71" spans="1:7" ht="15.75">
      <c r="A71" s="25"/>
      <c r="B71" s="12"/>
      <c r="C71" s="27" t="s">
        <v>71</v>
      </c>
      <c r="D71" s="16">
        <v>5462.2</v>
      </c>
      <c r="E71" s="16">
        <v>3836.3</v>
      </c>
      <c r="F71" s="22"/>
      <c r="G71" s="22"/>
    </row>
    <row r="72" spans="1:7" ht="15.75">
      <c r="A72" s="25"/>
      <c r="B72" s="12"/>
      <c r="C72" s="27" t="s">
        <v>80</v>
      </c>
      <c r="D72" s="16">
        <v>32167</v>
      </c>
      <c r="E72" s="16">
        <v>23785.3</v>
      </c>
      <c r="F72" s="22"/>
      <c r="G72" s="22"/>
    </row>
    <row r="73" spans="1:7" ht="15.75">
      <c r="A73" s="25"/>
      <c r="B73" s="12"/>
      <c r="C73" s="27" t="s">
        <v>81</v>
      </c>
      <c r="D73" s="16">
        <v>2427.1</v>
      </c>
      <c r="E73" s="16">
        <v>1971.7</v>
      </c>
      <c r="F73" s="22"/>
      <c r="G73" s="22"/>
    </row>
    <row r="74" spans="1:7" ht="15.75">
      <c r="A74" s="25"/>
      <c r="B74" s="12"/>
      <c r="C74" s="27" t="s">
        <v>87</v>
      </c>
      <c r="D74" s="16">
        <v>8348.8</v>
      </c>
      <c r="E74" s="16">
        <v>6261.6</v>
      </c>
      <c r="F74" s="22"/>
      <c r="G74" s="22"/>
    </row>
    <row r="75" spans="1:7" ht="15.75">
      <c r="A75" s="25"/>
      <c r="B75" s="12"/>
      <c r="C75" s="27" t="s">
        <v>97</v>
      </c>
      <c r="D75" s="16">
        <v>1750</v>
      </c>
      <c r="E75" s="16">
        <v>1261.7</v>
      </c>
      <c r="F75" s="22"/>
      <c r="G75" s="22"/>
    </row>
    <row r="76" spans="1:7" ht="15.75">
      <c r="A76" s="25"/>
      <c r="B76" s="12"/>
      <c r="C76" s="27" t="s">
        <v>78</v>
      </c>
      <c r="D76" s="16">
        <v>26889.2</v>
      </c>
      <c r="E76" s="16">
        <v>22173.6</v>
      </c>
      <c r="F76" s="22"/>
      <c r="G76" s="22"/>
    </row>
    <row r="77" spans="1:7" ht="15.75">
      <c r="A77" s="25"/>
      <c r="B77" s="12"/>
      <c r="C77" s="27" t="s">
        <v>88</v>
      </c>
      <c r="D77" s="16">
        <v>1175.2</v>
      </c>
      <c r="E77" s="16">
        <v>1010.6</v>
      </c>
      <c r="F77" s="22"/>
      <c r="G77" s="22"/>
    </row>
    <row r="78" spans="1:7" ht="15.75">
      <c r="A78" s="5"/>
      <c r="B78" s="11" t="s">
        <v>18</v>
      </c>
      <c r="C78" s="26" t="s">
        <v>68</v>
      </c>
      <c r="D78" s="17">
        <f>D9+D13+D16+D23+D31+D46+D50+D58+D70</f>
        <v>1427823.5</v>
      </c>
      <c r="E78" s="17">
        <f>E9+E13+E16+E23+E31+E46+E50+E58+E70</f>
        <v>1093080.9</v>
      </c>
      <c r="F78" s="22"/>
      <c r="G78" s="22"/>
    </row>
    <row r="79" spans="2:4" ht="15.75">
      <c r="B79" s="2"/>
      <c r="C79" s="2"/>
      <c r="D79" s="2"/>
    </row>
    <row r="80" spans="2:5" ht="15.75">
      <c r="B80" s="2"/>
      <c r="C80" s="27" t="s">
        <v>69</v>
      </c>
      <c r="D80" s="15">
        <f>D59</f>
        <v>1953.3</v>
      </c>
      <c r="E80" s="15">
        <f>E59</f>
        <v>1382.3</v>
      </c>
    </row>
    <row r="81" spans="2:5" ht="15.75">
      <c r="B81" s="2"/>
      <c r="C81" s="27" t="s">
        <v>70</v>
      </c>
      <c r="D81" s="15">
        <f>D10</f>
        <v>4430</v>
      </c>
      <c r="E81" s="15">
        <f>E10</f>
        <v>3124.6</v>
      </c>
    </row>
    <row r="82" spans="2:5" ht="15.75">
      <c r="B82" s="2"/>
      <c r="C82" s="27" t="s">
        <v>93</v>
      </c>
      <c r="D82" s="15">
        <f>D60</f>
        <v>36502.6</v>
      </c>
      <c r="E82" s="15">
        <f>E60</f>
        <v>26079.6</v>
      </c>
    </row>
    <row r="83" spans="2:5" ht="15.75">
      <c r="B83" s="2"/>
      <c r="C83" s="27" t="s">
        <v>117</v>
      </c>
      <c r="D83" s="15">
        <f>D61</f>
        <v>31.1</v>
      </c>
      <c r="E83" s="15">
        <f>E61</f>
        <v>31.1</v>
      </c>
    </row>
    <row r="84" spans="2:8" ht="15.75">
      <c r="B84" s="2"/>
      <c r="C84" s="27" t="s">
        <v>72</v>
      </c>
      <c r="D84" s="15">
        <f>D14+D32</f>
        <v>15084.8</v>
      </c>
      <c r="E84" s="15">
        <f>E14+E32</f>
        <v>10966.3</v>
      </c>
      <c r="H84" s="22"/>
    </row>
    <row r="85" spans="2:5" ht="15.75">
      <c r="B85" s="2"/>
      <c r="C85" s="27" t="s">
        <v>101</v>
      </c>
      <c r="D85" s="15">
        <f>D11</f>
        <v>300</v>
      </c>
      <c r="E85" s="15">
        <f>E11</f>
        <v>300</v>
      </c>
    </row>
    <row r="86" spans="2:5" ht="15.75">
      <c r="B86" s="2"/>
      <c r="C86" s="27" t="s">
        <v>102</v>
      </c>
      <c r="D86" s="15">
        <f>D33</f>
        <v>100</v>
      </c>
      <c r="E86" s="15">
        <f>E33</f>
        <v>0</v>
      </c>
    </row>
    <row r="87" spans="3:5" ht="15.75">
      <c r="C87" s="27" t="s">
        <v>71</v>
      </c>
      <c r="D87" s="15">
        <f>D12+D15+D34+D47+D62+D71+D24</f>
        <v>68066.7</v>
      </c>
      <c r="E87" s="15">
        <f>E12+E15+E34+E47+E62+E71+E24</f>
        <v>47351.4</v>
      </c>
    </row>
    <row r="88" spans="3:5" ht="15.75">
      <c r="C88" s="27" t="s">
        <v>94</v>
      </c>
      <c r="D88" s="15">
        <f aca="true" t="shared" si="0" ref="D88:E90">D63</f>
        <v>2621.7</v>
      </c>
      <c r="E88" s="15">
        <f t="shared" si="0"/>
        <v>1754.2</v>
      </c>
    </row>
    <row r="89" spans="3:5" ht="15.75">
      <c r="C89" s="27" t="s">
        <v>95</v>
      </c>
      <c r="D89" s="15">
        <f t="shared" si="0"/>
        <v>11.4</v>
      </c>
      <c r="E89" s="15">
        <f t="shared" si="0"/>
        <v>11.4</v>
      </c>
    </row>
    <row r="90" spans="3:5" ht="15.75">
      <c r="C90" s="27" t="s">
        <v>96</v>
      </c>
      <c r="D90" s="15">
        <f t="shared" si="0"/>
        <v>2180</v>
      </c>
      <c r="E90" s="15">
        <f t="shared" si="0"/>
        <v>819</v>
      </c>
    </row>
    <row r="91" spans="3:5" ht="15.75">
      <c r="C91" s="27" t="s">
        <v>84</v>
      </c>
      <c r="D91" s="15">
        <f>D35</f>
        <v>2954.9</v>
      </c>
      <c r="E91" s="15">
        <f>E35</f>
        <v>2954.9</v>
      </c>
    </row>
    <row r="92" spans="3:5" ht="15.75">
      <c r="C92" s="27" t="s">
        <v>107</v>
      </c>
      <c r="D92" s="15">
        <f>D66</f>
        <v>1507.4</v>
      </c>
      <c r="E92" s="15">
        <f>E66</f>
        <v>1507.4</v>
      </c>
    </row>
    <row r="93" spans="3:5" ht="15.75">
      <c r="C93" s="27" t="s">
        <v>85</v>
      </c>
      <c r="D93" s="15">
        <f>D51+D36</f>
        <v>159220.3</v>
      </c>
      <c r="E93" s="15">
        <f>E51+E36</f>
        <v>134509</v>
      </c>
    </row>
    <row r="94" spans="3:5" ht="15.75">
      <c r="C94" s="27" t="s">
        <v>92</v>
      </c>
      <c r="D94" s="15">
        <f>D48+D52+D67+D37</f>
        <v>11974.300000000001</v>
      </c>
      <c r="E94" s="15">
        <f>E48+E52+E67+E37</f>
        <v>8054.1</v>
      </c>
    </row>
    <row r="95" spans="3:5" ht="15.75">
      <c r="C95" s="27" t="s">
        <v>105</v>
      </c>
      <c r="D95" s="15">
        <f>D38</f>
        <v>15799.4</v>
      </c>
      <c r="E95" s="15">
        <f>E38</f>
        <v>15799.4</v>
      </c>
    </row>
    <row r="96" spans="3:5" ht="15.75">
      <c r="C96" s="27" t="s">
        <v>115</v>
      </c>
      <c r="D96" s="15">
        <f>D39</f>
        <v>3113.5</v>
      </c>
      <c r="E96" s="15">
        <f>E39</f>
        <v>4089.6</v>
      </c>
    </row>
    <row r="97" spans="3:5" ht="15.75">
      <c r="C97" s="27" t="s">
        <v>86</v>
      </c>
      <c r="D97" s="15">
        <f>D49+D40</f>
        <v>1053</v>
      </c>
      <c r="E97" s="15">
        <f>E49+E40</f>
        <v>513.8</v>
      </c>
    </row>
    <row r="98" spans="3:5" ht="15.75">
      <c r="C98" s="27" t="s">
        <v>79</v>
      </c>
      <c r="D98" s="15">
        <f>D25+D53</f>
        <v>441944.1</v>
      </c>
      <c r="E98" s="15">
        <f>E25+E53</f>
        <v>346603.5</v>
      </c>
    </row>
    <row r="99" spans="3:5" ht="15.75">
      <c r="C99" s="27" t="s">
        <v>80</v>
      </c>
      <c r="D99" s="15">
        <f>D26+D54+D72</f>
        <v>449642</v>
      </c>
      <c r="E99" s="15">
        <f>E26+E54+E72</f>
        <v>338478.7</v>
      </c>
    </row>
    <row r="100" spans="3:5" ht="15.75">
      <c r="C100" s="27" t="s">
        <v>81</v>
      </c>
      <c r="D100" s="15">
        <f>D27+D73</f>
        <v>11041.4</v>
      </c>
      <c r="E100" s="15">
        <f>E27+E73</f>
        <v>10585.900000000001</v>
      </c>
    </row>
    <row r="101" spans="3:5" ht="15.75">
      <c r="C101" s="27" t="s">
        <v>82</v>
      </c>
      <c r="D101" s="15">
        <f>D28</f>
        <v>18632.9</v>
      </c>
      <c r="E101" s="15">
        <f>E28</f>
        <v>14086.7</v>
      </c>
    </row>
    <row r="102" spans="3:5" ht="15.75">
      <c r="C102" s="27" t="s">
        <v>87</v>
      </c>
      <c r="D102" s="15">
        <f>D74+D41</f>
        <v>10872.8</v>
      </c>
      <c r="E102" s="15">
        <f>E74+E41</f>
        <v>8785.6</v>
      </c>
    </row>
    <row r="103" spans="3:5" ht="15.75">
      <c r="C103" s="27" t="s">
        <v>97</v>
      </c>
      <c r="D103" s="15">
        <f>D75</f>
        <v>1750</v>
      </c>
      <c r="E103" s="15">
        <f>E75</f>
        <v>1261.7</v>
      </c>
    </row>
    <row r="104" spans="3:5" ht="15.75">
      <c r="C104" s="27" t="s">
        <v>73</v>
      </c>
      <c r="D104" s="15">
        <f>D17+D55</f>
        <v>11094.8</v>
      </c>
      <c r="E104" s="15">
        <f>E17+E55</f>
        <v>2150.2</v>
      </c>
    </row>
    <row r="105" spans="3:5" ht="15.75">
      <c r="C105" s="27" t="s">
        <v>74</v>
      </c>
      <c r="D105" s="15">
        <f>D18+D56</f>
        <v>43272.9</v>
      </c>
      <c r="E105" s="15">
        <f>E18+E56</f>
        <v>32080.2</v>
      </c>
    </row>
    <row r="106" spans="3:5" ht="15.75">
      <c r="C106" s="27" t="s">
        <v>75</v>
      </c>
      <c r="D106" s="15">
        <f aca="true" t="shared" si="1" ref="D106:E108">D19</f>
        <v>5819.1</v>
      </c>
      <c r="E106" s="15">
        <f t="shared" si="1"/>
        <v>4364.3</v>
      </c>
    </row>
    <row r="107" spans="3:5" ht="15.75">
      <c r="C107" s="27" t="s">
        <v>76</v>
      </c>
      <c r="D107" s="15">
        <f t="shared" si="1"/>
        <v>2337.4</v>
      </c>
      <c r="E107" s="15">
        <f t="shared" si="1"/>
        <v>1753.1</v>
      </c>
    </row>
    <row r="108" spans="3:5" ht="15.75">
      <c r="C108" s="27" t="s">
        <v>77</v>
      </c>
      <c r="D108" s="15">
        <f t="shared" si="1"/>
        <v>3889.3</v>
      </c>
      <c r="E108" s="15">
        <f t="shared" si="1"/>
        <v>2818</v>
      </c>
    </row>
    <row r="109" spans="3:5" ht="15.75">
      <c r="C109" s="27" t="s">
        <v>98</v>
      </c>
      <c r="D109" s="15">
        <f>D68</f>
        <v>3194.1</v>
      </c>
      <c r="E109" s="15">
        <f>E68</f>
        <v>2047.5</v>
      </c>
    </row>
    <row r="110" spans="3:5" ht="15.75">
      <c r="C110" s="27" t="s">
        <v>78</v>
      </c>
      <c r="D110" s="15">
        <f>D29+D69+D76+D22</f>
        <v>57106.600000000006</v>
      </c>
      <c r="E110" s="15">
        <f>E29+E69+E76+E22</f>
        <v>43357</v>
      </c>
    </row>
    <row r="111" spans="3:5" ht="15.75">
      <c r="C111" s="27" t="s">
        <v>83</v>
      </c>
      <c r="D111" s="15">
        <f>D30</f>
        <v>9139.1</v>
      </c>
      <c r="E111" s="15">
        <f>E30</f>
        <v>7500</v>
      </c>
    </row>
    <row r="112" spans="3:5" ht="15.75">
      <c r="C112" s="27" t="s">
        <v>106</v>
      </c>
      <c r="D112" s="15">
        <f>D57</f>
        <v>1224</v>
      </c>
      <c r="E112" s="15">
        <f>E57</f>
        <v>0</v>
      </c>
    </row>
    <row r="113" spans="3:5" ht="15.75">
      <c r="C113" s="27" t="s">
        <v>88</v>
      </c>
      <c r="D113" s="15">
        <f>D77+D42</f>
        <v>4102.7</v>
      </c>
      <c r="E113" s="15">
        <f>E77+E42</f>
        <v>3056.9</v>
      </c>
    </row>
    <row r="114" spans="3:5" ht="15.75">
      <c r="C114" s="27" t="s">
        <v>89</v>
      </c>
      <c r="D114" s="15">
        <f aca="true" t="shared" si="2" ref="D114:E116">D43</f>
        <v>4604</v>
      </c>
      <c r="E114" s="15">
        <f t="shared" si="2"/>
        <v>3571</v>
      </c>
    </row>
    <row r="115" spans="3:5" ht="15.75">
      <c r="C115" s="27" t="s">
        <v>90</v>
      </c>
      <c r="D115" s="15">
        <f t="shared" si="2"/>
        <v>11652.6</v>
      </c>
      <c r="E115" s="15">
        <f t="shared" si="2"/>
        <v>9649</v>
      </c>
    </row>
    <row r="116" spans="3:5" ht="15.75">
      <c r="C116" s="27" t="s">
        <v>91</v>
      </c>
      <c r="D116" s="15">
        <f t="shared" si="2"/>
        <v>9599.3</v>
      </c>
      <c r="E116" s="15">
        <f t="shared" si="2"/>
        <v>1683.5</v>
      </c>
    </row>
    <row r="117" spans="4:5" ht="15.75">
      <c r="D117" s="30">
        <f>SUM(D80:D116)</f>
        <v>1427823.5000000002</v>
      </c>
      <c r="E117" s="30">
        <f>SUM(E80:E116)</f>
        <v>1093080.9</v>
      </c>
    </row>
    <row r="118" spans="4:5" ht="15">
      <c r="D118" s="22">
        <f>D78-D117</f>
        <v>0</v>
      </c>
      <c r="E118" s="22">
        <f>E78-E117</f>
        <v>0</v>
      </c>
    </row>
    <row r="122" spans="1:4" s="21" customFormat="1" ht="15">
      <c r="A122"/>
      <c r="B122"/>
      <c r="C122"/>
      <c r="D122"/>
    </row>
    <row r="129" ht="15.75">
      <c r="E129" s="2"/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</sheetData>
  <sheetProtection/>
  <mergeCells count="8">
    <mergeCell ref="E2:F2"/>
    <mergeCell ref="E3:F3"/>
    <mergeCell ref="A6:A7"/>
    <mergeCell ref="E6:E7"/>
    <mergeCell ref="D6:D7"/>
    <mergeCell ref="C6:C7"/>
    <mergeCell ref="B6:B7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Светлана</cp:lastModifiedBy>
  <cp:lastPrinted>2014-11-04T09:03:23Z</cp:lastPrinted>
  <dcterms:created xsi:type="dcterms:W3CDTF">2013-02-21T05:54:02Z</dcterms:created>
  <dcterms:modified xsi:type="dcterms:W3CDTF">2015-05-21T10:42:44Z</dcterms:modified>
  <cp:category/>
  <cp:version/>
  <cp:contentType/>
  <cp:contentStatus/>
</cp:coreProperties>
</file>