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300" windowHeight="8250" firstSheet="4" activeTab="0"/>
  </bookViews>
  <sheets>
    <sheet name="01.01.2015" sheetId="1" r:id="rId1"/>
    <sheet name="01.02.2015" sheetId="2" r:id="rId2"/>
    <sheet name="01.03.2015" sheetId="3" r:id="rId3"/>
    <sheet name="01.04.2015" sheetId="4" r:id="rId4"/>
    <sheet name="01.05.2015" sheetId="5" r:id="rId5"/>
    <sheet name="01.06.2015" sheetId="6" r:id="rId6"/>
    <sheet name="01.07.2015" sheetId="7" r:id="rId7"/>
    <sheet name="01.08.2015" sheetId="8" r:id="rId8"/>
    <sheet name="01.09.2015" sheetId="9" r:id="rId9"/>
    <sheet name="01.10.2015" sheetId="10" r:id="rId10"/>
    <sheet name="01.11.2015" sheetId="11" r:id="rId11"/>
    <sheet name="01.12.2015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<sst xmlns="http://schemas.openxmlformats.org/spreadsheetml/2006/main" count="1047" uniqueCount="87">
  <si>
    <t>тыс. руб.</t>
  </si>
  <si>
    <t>факт</t>
  </si>
  <si>
    <t>Налог на доходы физических лиц</t>
  </si>
  <si>
    <t>Единый налог на вмененный доход</t>
  </si>
  <si>
    <t xml:space="preserve">Единый сельскохозяйственный налог </t>
  </si>
  <si>
    <t>Госпошлина</t>
  </si>
  <si>
    <t>Проц., получ.от предос.бюд.кредит.</t>
  </si>
  <si>
    <t>Арендная плата за землю</t>
  </si>
  <si>
    <t>Доходы от сдачи в аренду имущ.</t>
  </si>
  <si>
    <t>Плата за негатив.воз.на окр.среду</t>
  </si>
  <si>
    <t>Доходы от продажи квартир</t>
  </si>
  <si>
    <t>Доходы от реализ.имущ.нах. в соб.муницип.р-на</t>
  </si>
  <si>
    <t>Штрафные санкции</t>
  </si>
  <si>
    <t>Земельный налог</t>
  </si>
  <si>
    <t>Прочие неналоговые доходы</t>
  </si>
  <si>
    <t>Невыясненные поступления</t>
  </si>
  <si>
    <t>Прочие безвозмездные поступления</t>
  </si>
  <si>
    <t>НАЛОГИ</t>
  </si>
  <si>
    <t>Доходы от  аренды земли</t>
  </si>
  <si>
    <t>ИТОГО ДОХОДОВ</t>
  </si>
  <si>
    <t>СВОДКА</t>
  </si>
  <si>
    <t>План до-</t>
  </si>
  <si>
    <t>Фактич.</t>
  </si>
  <si>
    <t>Отклоне-</t>
  </si>
  <si>
    <t xml:space="preserve"> исполнение</t>
  </si>
  <si>
    <t>ходов на</t>
  </si>
  <si>
    <t>исполнено</t>
  </si>
  <si>
    <t>ние</t>
  </si>
  <si>
    <t>к году</t>
  </si>
  <si>
    <t xml:space="preserve">за </t>
  </si>
  <si>
    <t>с нач. года</t>
  </si>
  <si>
    <t>%</t>
  </si>
  <si>
    <t>Платежи от государственных и муниципальных учреждений</t>
  </si>
  <si>
    <t>ВСЕГО ДОХОДОВ</t>
  </si>
  <si>
    <t>Налог на имущество физ. лиц</t>
  </si>
  <si>
    <t>Доходы от аренды имущества</t>
  </si>
  <si>
    <t>Задолженность по налогам прошлых лет</t>
  </si>
  <si>
    <t>Прочие неналоговые поступления</t>
  </si>
  <si>
    <t>Дотации от других бюджетов</t>
  </si>
  <si>
    <t xml:space="preserve">Субвенции от других бюдж </t>
  </si>
  <si>
    <t>Прочие безвозмездные поступления от других бюджетов</t>
  </si>
  <si>
    <t>Доходы от продажи земельных участков</t>
  </si>
  <si>
    <t>Прочие доходы от исп.имущества и прав</t>
  </si>
  <si>
    <t>Транспортный налог организаций</t>
  </si>
  <si>
    <t>Транспортный налог физ.лиц</t>
  </si>
  <si>
    <t>Отмененные налоги</t>
  </si>
  <si>
    <t>Доходы от реализации имущества</t>
  </si>
  <si>
    <t>Доходы от оказания платных услуг</t>
  </si>
  <si>
    <t>Итого безвозмездных поступлений</t>
  </si>
  <si>
    <t>Дотации на выравнивание уровня бюджетной обеспеченности</t>
  </si>
  <si>
    <t>Субвенции от других бюджетов бюджетной системы РФ</t>
  </si>
  <si>
    <t>Возврат остатков субсидий, субвенций</t>
  </si>
  <si>
    <t>март</t>
  </si>
  <si>
    <t>сентябрь</t>
  </si>
  <si>
    <t>ноябрь</t>
  </si>
  <si>
    <t>Транспортный налог с физ.лиц и  юрид</t>
  </si>
  <si>
    <t>Налог, взимаемый в связи с прим патентной системы налогообл.</t>
  </si>
  <si>
    <t>Акцизы</t>
  </si>
  <si>
    <t>2014 год</t>
  </si>
  <si>
    <t>Прочие поступления от использования имущества</t>
  </si>
  <si>
    <t>Е.В. Четина</t>
  </si>
  <si>
    <t>по поступлению доходов в бюджет Добрянского района на 1 января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</si>
  <si>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января 2015 г.</t>
    </r>
  </si>
  <si>
    <t>по поступлению доходов в бюджет Добрянского района на 1 февраля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</si>
  <si>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февраля 2015 г.</t>
    </r>
  </si>
  <si>
    <t>по поступлению доходов в бюджет Добрянского района на 1 марта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</si>
  <si>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марта 2015 г.</t>
    </r>
  </si>
  <si>
    <t>по поступлению доходов в бюджет Добрянского района на 1 апреля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</si>
  <si>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апрель 2015 г.</t>
    </r>
  </si>
  <si>
    <t>по поступлению доходов в бюджет Добрянского района на 1 мая 2015 г.</t>
  </si>
  <si>
    <t>2015 год</t>
  </si>
  <si>
    <t>1 мая 2015</t>
  </si>
  <si>
    <t>по поступлению доходов в бюджет Добрянского района на 1июня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</si>
  <si>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июня 2015 г.</t>
    </r>
  </si>
  <si>
    <t>по поступлению доходов в бюджет Добрянского района на 1июля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</si>
  <si>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июля 2015 г.</t>
    </r>
  </si>
  <si>
    <t>по поступлению доходов в бюджет Добрянского района на 1август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</si>
  <si>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август 2015 г.</t>
    </r>
  </si>
  <si>
    <t>по поступлению доходов в бюджет Добрянского района на 1 сентябрь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</si>
  <si>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 сентябрь 2015 г.</t>
    </r>
  </si>
  <si>
    <t>по поступлению доходов в бюджет Добрянского района на 1 октября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</si>
  <si>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1октября 2015 г.</t>
    </r>
  </si>
  <si>
    <t>по поступлению доходов в бюджет Добрянского района на 1 ноября 2015 г.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</si>
  <si>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1ноября 2015 г.</t>
    </r>
  </si>
  <si>
    <t>Сводка</t>
  </si>
  <si>
    <r>
      <t xml:space="preserve">    по поступлению доходов в бюджет </t>
    </r>
    <r>
      <rPr>
        <b/>
        <sz val="10"/>
        <rFont val="Arial Cyr"/>
        <family val="0"/>
      </rPr>
      <t>поселений</t>
    </r>
    <r>
      <rPr>
        <sz val="10"/>
        <rFont val="Arial Cyr"/>
        <family val="0"/>
      </rPr>
      <t xml:space="preserve"> Добрянского района на 1декабря 2015 г.</t>
    </r>
  </si>
  <si>
    <t>по поступлению доходов в бюджет Добрянского района на 1 декабря 2015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</si>
</sst>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00"/>
    <numFmt numFmtId="167" formatCode="0.00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vertical="justify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2" fillId="0" borderId="18" xfId="0" applyFont="1" applyFill="1" applyBorder="1" applyAlignment="1">
      <alignment vertical="justify"/>
    </xf>
    <xf numFmtId="0" fontId="2" fillId="0" borderId="21" xfId="0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14" xfId="0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164" fontId="2" fillId="0" borderId="16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2" fillId="0" borderId="23" xfId="0" applyFont="1" applyFill="1" applyBorder="1" applyAlignment="1">
      <alignment vertical="justify"/>
    </xf>
    <xf numFmtId="0" fontId="0" fillId="0" borderId="12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19" xfId="0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7" xfId="0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2" xfId="0" applyFill="1" applyBorder="1" applyAlignment="1">
      <alignment vertical="justify"/>
    </xf>
    <xf numFmtId="0" fontId="0" fillId="33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4" fontId="2" fillId="34" borderId="21" xfId="0" applyNumberFormat="1" applyFont="1" applyFill="1" applyBorder="1" applyAlignment="1">
      <alignment/>
    </xf>
    <xf numFmtId="164" fontId="2" fillId="34" borderId="19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 vertical="justify"/>
    </xf>
    <xf numFmtId="0" fontId="2" fillId="33" borderId="18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2" fillId="0" borderId="18" xfId="0" applyNumberFormat="1" applyFont="1" applyFill="1" applyBorder="1" applyAlignment="1">
      <alignment/>
    </xf>
    <xf numFmtId="0" fontId="0" fillId="0" borderId="0" xfId="53" applyFill="1">
      <alignment/>
      <protection/>
    </xf>
    <xf numFmtId="0" fontId="0" fillId="0" borderId="11" xfId="53" applyFill="1" applyBorder="1">
      <alignment/>
      <protection/>
    </xf>
    <xf numFmtId="0" fontId="0" fillId="0" borderId="29" xfId="53" applyFill="1" applyBorder="1" applyAlignment="1">
      <alignment horizontal="center"/>
      <protection/>
    </xf>
    <xf numFmtId="0" fontId="0" fillId="0" borderId="23" xfId="53" applyFill="1" applyBorder="1" applyAlignment="1">
      <alignment horizontal="center"/>
      <protection/>
    </xf>
    <xf numFmtId="0" fontId="0" fillId="0" borderId="12" xfId="53" applyFill="1" applyBorder="1" applyAlignment="1">
      <alignment horizontal="center"/>
      <protection/>
    </xf>
    <xf numFmtId="0" fontId="0" fillId="0" borderId="14" xfId="53" applyFill="1" applyBorder="1">
      <alignment/>
      <protection/>
    </xf>
    <xf numFmtId="0" fontId="0" fillId="0" borderId="15" xfId="53" applyFill="1" applyBorder="1" applyAlignment="1">
      <alignment horizontal="center"/>
      <protection/>
    </xf>
    <xf numFmtId="0" fontId="0" fillId="0" borderId="15" xfId="53" applyFill="1" applyBorder="1">
      <alignment/>
      <protection/>
    </xf>
    <xf numFmtId="0" fontId="0" fillId="0" borderId="18" xfId="53" applyFill="1" applyBorder="1" applyAlignment="1">
      <alignment horizontal="center"/>
      <protection/>
    </xf>
    <xf numFmtId="0" fontId="0" fillId="0" borderId="21" xfId="53" applyFill="1" applyBorder="1" applyAlignment="1">
      <alignment horizontal="center"/>
      <protection/>
    </xf>
    <xf numFmtId="0" fontId="0" fillId="0" borderId="22" xfId="53" applyFill="1" applyBorder="1" applyAlignment="1">
      <alignment vertical="justify"/>
      <protection/>
    </xf>
    <xf numFmtId="0" fontId="0" fillId="0" borderId="13" xfId="53" applyFill="1" applyBorder="1">
      <alignment/>
      <protection/>
    </xf>
    <xf numFmtId="164" fontId="0" fillId="0" borderId="13" xfId="53" applyNumberFormat="1" applyFill="1" applyBorder="1">
      <alignment/>
      <protection/>
    </xf>
    <xf numFmtId="0" fontId="0" fillId="0" borderId="23" xfId="53" applyFill="1" applyBorder="1" applyAlignment="1">
      <alignment vertical="justify"/>
      <protection/>
    </xf>
    <xf numFmtId="0" fontId="0" fillId="0" borderId="12" xfId="53" applyFill="1" applyBorder="1">
      <alignment/>
      <protection/>
    </xf>
    <xf numFmtId="0" fontId="42" fillId="0" borderId="12" xfId="53" applyFont="1" applyFill="1" applyBorder="1">
      <alignment/>
      <protection/>
    </xf>
    <xf numFmtId="0" fontId="0" fillId="0" borderId="12" xfId="53" applyFill="1" applyBorder="1" applyAlignment="1">
      <alignment vertical="justify"/>
      <protection/>
    </xf>
    <xf numFmtId="0" fontId="0" fillId="0" borderId="14" xfId="53" applyFill="1" applyBorder="1" applyAlignment="1">
      <alignment vertical="justify"/>
      <protection/>
    </xf>
    <xf numFmtId="0" fontId="0" fillId="0" borderId="10" xfId="53" applyFill="1" applyBorder="1">
      <alignment/>
      <protection/>
    </xf>
    <xf numFmtId="164" fontId="0" fillId="0" borderId="10" xfId="53" applyNumberFormat="1" applyFill="1" applyBorder="1">
      <alignment/>
      <protection/>
    </xf>
    <xf numFmtId="0" fontId="2" fillId="0" borderId="16" xfId="53" applyFont="1" applyFill="1" applyBorder="1" applyAlignment="1">
      <alignment vertical="justify"/>
      <protection/>
    </xf>
    <xf numFmtId="0" fontId="2" fillId="0" borderId="16" xfId="53" applyFont="1" applyFill="1" applyBorder="1">
      <alignment/>
      <protection/>
    </xf>
    <xf numFmtId="1" fontId="2" fillId="0" borderId="18" xfId="53" applyNumberFormat="1" applyFont="1" applyFill="1" applyBorder="1">
      <alignment/>
      <protection/>
    </xf>
    <xf numFmtId="164" fontId="1" fillId="0" borderId="17" xfId="53" applyNumberFormat="1" applyFont="1" applyFill="1" applyBorder="1">
      <alignment/>
      <protection/>
    </xf>
    <xf numFmtId="0" fontId="0" fillId="0" borderId="30" xfId="53" applyFill="1" applyBorder="1">
      <alignment/>
      <protection/>
    </xf>
    <xf numFmtId="0" fontId="0" fillId="0" borderId="24" xfId="53" applyFill="1" applyBorder="1" applyAlignment="1">
      <alignment vertical="justify"/>
      <protection/>
    </xf>
    <xf numFmtId="164" fontId="2" fillId="0" borderId="16" xfId="53" applyNumberFormat="1" applyFont="1" applyFill="1" applyBorder="1">
      <alignment/>
      <protection/>
    </xf>
    <xf numFmtId="164" fontId="2" fillId="0" borderId="18" xfId="53" applyNumberFormat="1" applyFont="1" applyFill="1" applyBorder="1">
      <alignment/>
      <protection/>
    </xf>
    <xf numFmtId="0" fontId="0" fillId="0" borderId="0" xfId="53" applyFill="1" applyBorder="1">
      <alignment/>
      <protection/>
    </xf>
    <xf numFmtId="0" fontId="0" fillId="0" borderId="0" xfId="53">
      <alignment/>
      <protection/>
    </xf>
    <xf numFmtId="0" fontId="0" fillId="0" borderId="0" xfId="53" applyFill="1" applyAlignment="1">
      <alignment/>
      <protection/>
    </xf>
    <xf numFmtId="164" fontId="0" fillId="0" borderId="12" xfId="53" applyNumberFormat="1" applyFill="1" applyBorder="1">
      <alignment/>
      <protection/>
    </xf>
    <xf numFmtId="0" fontId="42" fillId="0" borderId="23" xfId="53" applyFont="1" applyFill="1" applyBorder="1" applyAlignment="1">
      <alignment vertical="justify"/>
      <protection/>
    </xf>
    <xf numFmtId="0" fontId="42" fillId="0" borderId="10" xfId="53" applyFont="1" applyFill="1" applyBorder="1">
      <alignment/>
      <protection/>
    </xf>
    <xf numFmtId="164" fontId="0" fillId="0" borderId="15" xfId="53" applyNumberFormat="1" applyFill="1" applyBorder="1">
      <alignment/>
      <protection/>
    </xf>
    <xf numFmtId="0" fontId="2" fillId="0" borderId="18" xfId="53" applyFont="1" applyFill="1" applyBorder="1" applyAlignment="1">
      <alignment vertical="justify"/>
      <protection/>
    </xf>
    <xf numFmtId="0" fontId="2" fillId="0" borderId="21" xfId="53" applyFont="1" applyFill="1" applyBorder="1">
      <alignment/>
      <protection/>
    </xf>
    <xf numFmtId="0" fontId="2" fillId="0" borderId="19" xfId="53" applyFont="1" applyFill="1" applyBorder="1">
      <alignment/>
      <protection/>
    </xf>
    <xf numFmtId="0" fontId="1" fillId="0" borderId="17" xfId="53" applyFont="1" applyFill="1" applyBorder="1">
      <alignment/>
      <protection/>
    </xf>
    <xf numFmtId="164" fontId="0" fillId="0" borderId="20" xfId="53" applyNumberFormat="1" applyFill="1" applyBorder="1">
      <alignment/>
      <protection/>
    </xf>
    <xf numFmtId="164" fontId="0" fillId="0" borderId="25" xfId="53" applyNumberFormat="1" applyFill="1" applyBorder="1">
      <alignment/>
      <protection/>
    </xf>
    <xf numFmtId="164" fontId="0" fillId="0" borderId="26" xfId="53" applyNumberFormat="1" applyFill="1" applyBorder="1">
      <alignment/>
      <protection/>
    </xf>
    <xf numFmtId="0" fontId="2" fillId="0" borderId="17" xfId="53" applyFont="1" applyFill="1" applyBorder="1">
      <alignment/>
      <protection/>
    </xf>
    <xf numFmtId="164" fontId="1" fillId="0" borderId="16" xfId="53" applyNumberFormat="1" applyFont="1" applyFill="1" applyBorder="1">
      <alignment/>
      <protection/>
    </xf>
    <xf numFmtId="164" fontId="0" fillId="0" borderId="35" xfId="53" applyNumberFormat="1" applyFont="1" applyFill="1" applyBorder="1">
      <alignment/>
      <protection/>
    </xf>
    <xf numFmtId="0" fontId="2" fillId="0" borderId="18" xfId="53" applyFont="1" applyFill="1" applyBorder="1">
      <alignment/>
      <protection/>
    </xf>
    <xf numFmtId="164" fontId="2" fillId="0" borderId="21" xfId="53" applyNumberFormat="1" applyFont="1" applyFill="1" applyBorder="1">
      <alignment/>
      <protection/>
    </xf>
    <xf numFmtId="164" fontId="2" fillId="0" borderId="19" xfId="53" applyNumberFormat="1" applyFont="1" applyFill="1" applyBorder="1">
      <alignment/>
      <protection/>
    </xf>
    <xf numFmtId="0" fontId="0" fillId="0" borderId="0" xfId="53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&#1092;&#1077;&#1074;&#1088;&#1072;&#1083;&#1100;%2001_02_2015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&#1084;&#1072;&#1088;&#1090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&#1084;&#1072;&#1081;2015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2015%20&#1080;&#1102;&#1085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&#1080;&#1102;&#1083;&#1100;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&#1072;&#1074;&#1075;&#1091;&#1089;&#1090;%201_08_2015%20(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2;&#1072;%20&#1087;&#1086;%20&#1087;&#1086;&#1089;&#1090;&#1091;&#1087;%20&#1076;&#1086;&#109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на 01.02.12"/>
      <sheetName val="сводка на 01.03.12"/>
      <sheetName val="сводка на 01.04.12"/>
      <sheetName val="сводка на 01.05.12"/>
      <sheetName val="сводка на 01.06.12"/>
      <sheetName val="сводка на 01.07.12"/>
      <sheetName val="сводка на 01.08.12"/>
      <sheetName val="сводка на 01.09.12"/>
      <sheetName val="сводка на 01.10.12 "/>
      <sheetName val="сводка на 01.11.12"/>
      <sheetName val="сводка на 01.12.12"/>
      <sheetName val="сводка на 01.01.13"/>
      <sheetName val="01.02.2013"/>
      <sheetName val="01.03.2013"/>
      <sheetName val="01.04.2013"/>
      <sheetName val="01.05.2013"/>
      <sheetName val="01.06.13"/>
      <sheetName val="01.07.13"/>
      <sheetName val="01.08.13"/>
      <sheetName val="01.09.13"/>
      <sheetName val="01.10.13"/>
      <sheetName val="01.11.2013"/>
      <sheetName val="01.12.2013"/>
      <sheetName val="01.01.2014"/>
      <sheetName val="01,02,2014"/>
      <sheetName val="01.03.2014"/>
      <sheetName val="01.04.2014"/>
      <sheetName val="01,05,2014"/>
      <sheetName val="01.06.2014"/>
      <sheetName val="01.07.2014"/>
      <sheetName val="01.08.2014"/>
      <sheetName val="на 01.09.2014"/>
      <sheetName val="01.10.2014"/>
      <sheetName val="01.11.2014"/>
      <sheetName val="01.12.2014"/>
      <sheetName val="01.01.2015"/>
      <sheetName val="01.02.2015"/>
    </sheetNames>
    <sheetDataSet>
      <sheetData sheetId="34">
        <row r="31">
          <cell r="C31">
            <v>141367.4</v>
          </cell>
        </row>
        <row r="32">
          <cell r="C32">
            <v>863625.1</v>
          </cell>
        </row>
        <row r="33">
          <cell r="C33">
            <v>29985</v>
          </cell>
        </row>
        <row r="35">
          <cell r="C35">
            <v>2506.7</v>
          </cell>
        </row>
      </sheetData>
      <sheetData sheetId="35">
        <row r="9">
          <cell r="C9">
            <v>209052.6</v>
          </cell>
        </row>
        <row r="10">
          <cell r="C10">
            <v>8257.1</v>
          </cell>
        </row>
        <row r="11">
          <cell r="C11">
            <v>22554.3</v>
          </cell>
        </row>
        <row r="12">
          <cell r="C12">
            <v>0</v>
          </cell>
        </row>
        <row r="13">
          <cell r="C13">
            <v>333</v>
          </cell>
        </row>
        <row r="14">
          <cell r="C14">
            <v>7931</v>
          </cell>
        </row>
        <row r="15">
          <cell r="C15">
            <v>21166</v>
          </cell>
        </row>
        <row r="16">
          <cell r="C16">
            <v>4610.1</v>
          </cell>
        </row>
        <row r="17">
          <cell r="C17">
            <v>49.1</v>
          </cell>
        </row>
        <row r="18">
          <cell r="C18">
            <v>37664</v>
          </cell>
        </row>
        <row r="19">
          <cell r="C19">
            <v>6837.4</v>
          </cell>
        </row>
        <row r="20">
          <cell r="C20">
            <v>17</v>
          </cell>
        </row>
        <row r="21">
          <cell r="C21">
            <v>4193.3</v>
          </cell>
        </row>
        <row r="22">
          <cell r="C22">
            <v>269.7</v>
          </cell>
        </row>
        <row r="23">
          <cell r="C23">
            <v>365.6</v>
          </cell>
        </row>
        <row r="24">
          <cell r="C24">
            <v>2927</v>
          </cell>
        </row>
        <row r="25">
          <cell r="C25">
            <v>15739</v>
          </cell>
        </row>
        <row r="26">
          <cell r="C26">
            <v>3141.1</v>
          </cell>
        </row>
        <row r="27">
          <cell r="C27">
            <v>0</v>
          </cell>
        </row>
        <row r="28">
          <cell r="C28">
            <v>590.7</v>
          </cell>
        </row>
        <row r="29">
          <cell r="C29">
            <v>159</v>
          </cell>
        </row>
        <row r="30">
          <cell r="C30">
            <v>345856.99999999994</v>
          </cell>
        </row>
        <row r="34">
          <cell r="C34">
            <v>1022741.5</v>
          </cell>
        </row>
        <row r="36">
          <cell r="C36">
            <v>1371242.3</v>
          </cell>
        </row>
        <row r="50">
          <cell r="C50">
            <v>76994.8</v>
          </cell>
        </row>
        <row r="51">
          <cell r="C51">
            <v>2494.2</v>
          </cell>
        </row>
        <row r="52">
          <cell r="C52">
            <v>2506</v>
          </cell>
        </row>
        <row r="53">
          <cell r="C53">
            <v>79.8</v>
          </cell>
        </row>
        <row r="54">
          <cell r="C54">
            <v>15597.5</v>
          </cell>
        </row>
        <row r="55">
          <cell r="C55">
            <v>29097</v>
          </cell>
        </row>
        <row r="56">
          <cell r="C56">
            <v>72072</v>
          </cell>
        </row>
        <row r="57">
          <cell r="C57">
            <v>68</v>
          </cell>
        </row>
        <row r="58">
          <cell r="C58">
            <v>37824.1</v>
          </cell>
        </row>
        <row r="59">
          <cell r="C59">
            <v>4214.6</v>
          </cell>
        </row>
        <row r="60">
          <cell r="C60">
            <v>0</v>
          </cell>
        </row>
        <row r="61">
          <cell r="C61">
            <v>3500.6</v>
          </cell>
        </row>
        <row r="62">
          <cell r="C62">
            <v>1388.4</v>
          </cell>
        </row>
        <row r="63">
          <cell r="C63">
            <v>321.9</v>
          </cell>
        </row>
        <row r="64">
          <cell r="C64">
            <v>0</v>
          </cell>
        </row>
        <row r="65">
          <cell r="C65">
            <v>15354.1</v>
          </cell>
        </row>
        <row r="66">
          <cell r="C66">
            <v>110.1</v>
          </cell>
        </row>
        <row r="67">
          <cell r="C67">
            <v>0.4</v>
          </cell>
        </row>
        <row r="68">
          <cell r="C68">
            <v>97.7</v>
          </cell>
        </row>
        <row r="69">
          <cell r="C69">
            <v>0</v>
          </cell>
        </row>
        <row r="70">
          <cell r="C70">
            <v>261721.2</v>
          </cell>
        </row>
        <row r="71">
          <cell r="C71">
            <v>23601.7</v>
          </cell>
        </row>
        <row r="72">
          <cell r="C72">
            <v>89558</v>
          </cell>
        </row>
        <row r="73">
          <cell r="C73">
            <v>1281.2</v>
          </cell>
        </row>
        <row r="74">
          <cell r="C74">
            <v>114440.9</v>
          </cell>
        </row>
        <row r="75">
          <cell r="C75">
            <v>-6764.5</v>
          </cell>
        </row>
        <row r="76">
          <cell r="C76">
            <v>369397.6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на 01.02.12"/>
      <sheetName val="сводка на 01.03.12"/>
      <sheetName val="сводка на 01.04.12"/>
      <sheetName val="сводка на 01.05.12"/>
      <sheetName val="сводка на 01.06.12"/>
      <sheetName val="сводка на 01.07.12"/>
      <sheetName val="сводка на 01.08.12"/>
      <sheetName val="сводка на 01.09.12"/>
      <sheetName val="сводка на 01.10.12 "/>
      <sheetName val="сводка на 01.11.12"/>
      <sheetName val="сводка на 01.12.12"/>
      <sheetName val="сводка на 01.01.13"/>
      <sheetName val="01.02.2013"/>
      <sheetName val="01.03.2013"/>
      <sheetName val="01.04.2013"/>
      <sheetName val="01.05.2013"/>
      <sheetName val="01.06.13"/>
      <sheetName val="01.07.13"/>
      <sheetName val="01.08.13"/>
      <sheetName val="01.09.13"/>
      <sheetName val="01.10.13"/>
      <sheetName val="01.11.2013"/>
      <sheetName val="01.12.2013"/>
      <sheetName val="01.01.2014"/>
      <sheetName val="01,02,2014"/>
      <sheetName val="01.03.2014"/>
      <sheetName val="01.04.2014"/>
      <sheetName val="01,05,2014"/>
      <sheetName val="01.06.2014"/>
      <sheetName val="01.07.2014"/>
      <sheetName val="01.08.2014"/>
      <sheetName val="на 01.09.2014"/>
      <sheetName val="01.10.2014"/>
      <sheetName val="01.11.2014"/>
      <sheetName val="01.12.2014"/>
      <sheetName val="01.01.2015"/>
      <sheetName val="01.02.2015"/>
      <sheetName val="01.03.2015"/>
      <sheetName val="Лист2"/>
    </sheetNames>
    <sheetDataSet>
      <sheetData sheetId="36">
        <row r="9">
          <cell r="C9">
            <v>14824.1</v>
          </cell>
        </row>
        <row r="10">
          <cell r="C10">
            <v>424.2</v>
          </cell>
        </row>
        <row r="11">
          <cell r="C11">
            <v>4607.9</v>
          </cell>
        </row>
        <row r="12">
          <cell r="C12">
            <v>0</v>
          </cell>
        </row>
        <row r="13">
          <cell r="C13">
            <v>97.8</v>
          </cell>
        </row>
        <row r="14">
          <cell r="C14">
            <v>1020.7</v>
          </cell>
        </row>
        <row r="15">
          <cell r="C15">
            <v>455.6</v>
          </cell>
        </row>
        <row r="16">
          <cell r="C16">
            <v>282</v>
          </cell>
        </row>
        <row r="17">
          <cell r="C17">
            <v>0.2</v>
          </cell>
        </row>
        <row r="18">
          <cell r="C18">
            <v>142</v>
          </cell>
        </row>
        <row r="19">
          <cell r="C19">
            <v>126.6</v>
          </cell>
        </row>
        <row r="20">
          <cell r="C20">
            <v>0</v>
          </cell>
        </row>
        <row r="21">
          <cell r="C21">
            <v>610.5</v>
          </cell>
        </row>
        <row r="22">
          <cell r="C22">
            <v>361.4</v>
          </cell>
        </row>
        <row r="23">
          <cell r="C23">
            <v>23.5</v>
          </cell>
        </row>
        <row r="24">
          <cell r="C24">
            <v>8.8</v>
          </cell>
        </row>
        <row r="25">
          <cell r="C25">
            <v>1536.5</v>
          </cell>
        </row>
        <row r="26">
          <cell r="C26">
            <v>310.2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-156.2</v>
          </cell>
        </row>
        <row r="30">
          <cell r="C30">
            <v>24675.8</v>
          </cell>
        </row>
        <row r="31">
          <cell r="C31">
            <v>6942.5</v>
          </cell>
        </row>
        <row r="32">
          <cell r="C32">
            <v>23739.8</v>
          </cell>
        </row>
        <row r="33">
          <cell r="C33">
            <v>0</v>
          </cell>
        </row>
        <row r="34">
          <cell r="C34">
            <v>30682.3</v>
          </cell>
        </row>
        <row r="35">
          <cell r="C35">
            <v>-3612.2</v>
          </cell>
        </row>
        <row r="36">
          <cell r="C36">
            <v>51745.9</v>
          </cell>
        </row>
        <row r="50">
          <cell r="C50">
            <v>5488.4</v>
          </cell>
        </row>
        <row r="51">
          <cell r="C51">
            <v>394.7</v>
          </cell>
        </row>
        <row r="52">
          <cell r="C52">
            <v>512</v>
          </cell>
        </row>
        <row r="53">
          <cell r="C53">
            <v>0</v>
          </cell>
        </row>
        <row r="54">
          <cell r="C54">
            <v>289.9</v>
          </cell>
        </row>
        <row r="55">
          <cell r="C55">
            <v>1476.2</v>
          </cell>
        </row>
        <row r="56">
          <cell r="C56">
            <v>406.3</v>
          </cell>
        </row>
        <row r="57">
          <cell r="C57">
            <v>3.7</v>
          </cell>
        </row>
        <row r="58">
          <cell r="C58">
            <v>1.8</v>
          </cell>
        </row>
        <row r="59">
          <cell r="C59">
            <v>62.8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29.9</v>
          </cell>
        </row>
        <row r="63">
          <cell r="C63">
            <v>23</v>
          </cell>
        </row>
        <row r="64">
          <cell r="C64">
            <v>0</v>
          </cell>
        </row>
        <row r="65">
          <cell r="C65">
            <v>139.5</v>
          </cell>
        </row>
        <row r="66">
          <cell r="C66">
            <v>5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38.8</v>
          </cell>
        </row>
        <row r="70">
          <cell r="C70">
            <v>8871.999999999996</v>
          </cell>
        </row>
        <row r="71">
          <cell r="C71">
            <v>808.9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808.9</v>
          </cell>
        </row>
        <row r="75">
          <cell r="C75">
            <v>-22007.6</v>
          </cell>
        </row>
        <row r="76">
          <cell r="C76">
            <v>-12326.700000000003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на 01.02.12"/>
      <sheetName val="сводка на 01.03.12"/>
      <sheetName val="сводка на 01.04.12"/>
      <sheetName val="сводка на 01.05.12"/>
      <sheetName val="сводка на 01.06.12"/>
      <sheetName val="сводка на 01.07.12"/>
      <sheetName val="сводка на 01.08.12"/>
      <sheetName val="сводка на 01.09.12"/>
      <sheetName val="сводка на 01.10.12 "/>
      <sheetName val="сводка на 01.11.12"/>
      <sheetName val="сводка на 01.12.12"/>
      <sheetName val="сводка на 01.01.13"/>
      <sheetName val="01.02.2013"/>
      <sheetName val="01.03.2013"/>
      <sheetName val="01.04.2013"/>
      <sheetName val="01.05.2013"/>
      <sheetName val="01.06.13"/>
      <sheetName val="01.07.13"/>
      <sheetName val="01.08.13"/>
      <sheetName val="01.09.13"/>
      <sheetName val="01.10.13"/>
      <sheetName val="01.11.2013"/>
      <sheetName val="01.12.2013"/>
      <sheetName val="01.01.2014"/>
      <sheetName val="01,02,2014"/>
      <sheetName val="01.03.2014"/>
      <sheetName val="01.04.2014"/>
      <sheetName val="01,05,2014"/>
      <sheetName val="01.06.2014"/>
      <sheetName val="01.07.2014"/>
      <sheetName val="01.08.2014"/>
      <sheetName val="на 01.09.2014"/>
      <sheetName val="01.11.2014"/>
      <sheetName val="01.12.2014"/>
      <sheetName val="01.01.2015"/>
      <sheetName val="01.02.2015"/>
      <sheetName val="01.03.2015"/>
      <sheetName val="01.10.2014"/>
      <sheetName val="01.04.2015"/>
    </sheetNames>
    <sheetDataSet>
      <sheetData sheetId="35">
        <row r="70">
          <cell r="C70">
            <v>8871.999999999996</v>
          </cell>
        </row>
        <row r="74">
          <cell r="C74">
            <v>808.9</v>
          </cell>
        </row>
        <row r="76">
          <cell r="C76">
            <v>-12326.700000000003</v>
          </cell>
        </row>
      </sheetData>
      <sheetData sheetId="36">
        <row r="9">
          <cell r="C9">
            <v>30816.7</v>
          </cell>
        </row>
        <row r="10">
          <cell r="C10">
            <v>573.2</v>
          </cell>
        </row>
        <row r="11">
          <cell r="C11">
            <v>5213.5</v>
          </cell>
        </row>
        <row r="12">
          <cell r="C12">
            <v>0</v>
          </cell>
        </row>
        <row r="13">
          <cell r="C13">
            <v>124</v>
          </cell>
        </row>
        <row r="14">
          <cell r="C14">
            <v>1959.5</v>
          </cell>
        </row>
        <row r="15">
          <cell r="C15">
            <v>913.8</v>
          </cell>
        </row>
        <row r="16">
          <cell r="C16">
            <v>700</v>
          </cell>
        </row>
        <row r="17">
          <cell r="C17">
            <v>0.7</v>
          </cell>
        </row>
        <row r="18">
          <cell r="C18">
            <v>887.8</v>
          </cell>
        </row>
        <row r="19">
          <cell r="C19">
            <v>694.8</v>
          </cell>
        </row>
        <row r="20">
          <cell r="C20">
            <v>0</v>
          </cell>
        </row>
        <row r="21">
          <cell r="C21">
            <v>901.2</v>
          </cell>
        </row>
        <row r="22">
          <cell r="C22">
            <v>457.2</v>
          </cell>
        </row>
        <row r="23">
          <cell r="C23">
            <v>36.5</v>
          </cell>
        </row>
        <row r="24">
          <cell r="C24">
            <v>8.9</v>
          </cell>
        </row>
        <row r="25">
          <cell r="C25">
            <v>2473.3</v>
          </cell>
        </row>
        <row r="26">
          <cell r="C26">
            <v>502.4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-156.1</v>
          </cell>
        </row>
        <row r="30">
          <cell r="C30">
            <v>46107.40000000001</v>
          </cell>
        </row>
        <row r="31">
          <cell r="C31">
            <v>16584.8</v>
          </cell>
        </row>
        <row r="32">
          <cell r="C32">
            <v>86432</v>
          </cell>
        </row>
        <row r="33">
          <cell r="C33">
            <v>8763.5</v>
          </cell>
        </row>
        <row r="34">
          <cell r="C34">
            <v>111780.3</v>
          </cell>
        </row>
        <row r="35">
          <cell r="C35">
            <v>-5436.1</v>
          </cell>
        </row>
        <row r="36">
          <cell r="C36">
            <v>152451.6</v>
          </cell>
        </row>
        <row r="50">
          <cell r="C50">
            <v>11408.7</v>
          </cell>
        </row>
        <row r="51">
          <cell r="C51">
            <v>533.3</v>
          </cell>
        </row>
        <row r="52">
          <cell r="C52">
            <v>579.3</v>
          </cell>
        </row>
        <row r="53">
          <cell r="C53">
            <v>3.5</v>
          </cell>
        </row>
        <row r="54">
          <cell r="C54">
            <v>669.4</v>
          </cell>
        </row>
        <row r="55">
          <cell r="C55">
            <v>2873.3</v>
          </cell>
        </row>
        <row r="56">
          <cell r="C56">
            <v>15660.8</v>
          </cell>
        </row>
        <row r="57">
          <cell r="C57">
            <v>9</v>
          </cell>
        </row>
        <row r="58">
          <cell r="C58">
            <v>140</v>
          </cell>
        </row>
        <row r="59">
          <cell r="C59">
            <v>429.6</v>
          </cell>
        </row>
        <row r="60">
          <cell r="C60">
            <v>0</v>
          </cell>
        </row>
        <row r="61">
          <cell r="C61">
            <v>15.2</v>
          </cell>
        </row>
        <row r="62">
          <cell r="C62">
            <v>60</v>
          </cell>
        </row>
        <row r="63">
          <cell r="C63">
            <v>45.1</v>
          </cell>
        </row>
        <row r="64">
          <cell r="C64">
            <v>460</v>
          </cell>
        </row>
        <row r="65">
          <cell r="C65">
            <v>1185</v>
          </cell>
        </row>
        <row r="66">
          <cell r="C66">
            <v>13</v>
          </cell>
        </row>
        <row r="67">
          <cell r="C67">
            <v>0</v>
          </cell>
        </row>
        <row r="68">
          <cell r="C68">
            <v>0.1</v>
          </cell>
        </row>
        <row r="69">
          <cell r="C69">
            <v>0</v>
          </cell>
        </row>
        <row r="71">
          <cell r="C71">
            <v>2241.8</v>
          </cell>
        </row>
        <row r="72">
          <cell r="C72">
            <v>157.8</v>
          </cell>
        </row>
        <row r="73">
          <cell r="C73">
            <v>0</v>
          </cell>
        </row>
        <row r="75">
          <cell r="C75">
            <v>-6357.6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на 01.02.12"/>
      <sheetName val="сводка на 01.03.12"/>
      <sheetName val="сводка на 01.04.12"/>
      <sheetName val="сводка на 01.05.12"/>
      <sheetName val="сводка на 01.06.12"/>
      <sheetName val="сводка на 01.07.12"/>
      <sheetName val="сводка на 01.08.12"/>
      <sheetName val="сводка на 01.09.12"/>
      <sheetName val="сводка на 01.10.12 "/>
      <sheetName val="сводка на 01.11.12"/>
      <sheetName val="сводка на 01.12.12"/>
      <sheetName val="сводка на 01.01.13"/>
      <sheetName val="01.02.2013"/>
      <sheetName val="01.03.2013"/>
      <sheetName val="01.04.2013"/>
      <sheetName val="01.05.2013"/>
      <sheetName val="01.06.13"/>
      <sheetName val="01.07.13"/>
      <sheetName val="01.08.13"/>
      <sheetName val="01.09.13"/>
      <sheetName val="01.10.13"/>
      <sheetName val="01.11.2013"/>
      <sheetName val="01.12.2013"/>
      <sheetName val="01.01.2014"/>
      <sheetName val="01,02,2014"/>
      <sheetName val="01.03.2014"/>
      <sheetName val="01.04.2014"/>
      <sheetName val="01,05,2014"/>
      <sheetName val="01.06.2014"/>
      <sheetName val="01.07.2014"/>
      <sheetName val="01.08.2014"/>
      <sheetName val="на 01.09.2014"/>
      <sheetName val="01.10.2014"/>
      <sheetName val="01.11.2014"/>
      <sheetName val="01.12.2014"/>
      <sheetName val="01.01.2015"/>
      <sheetName val="01.02.2015"/>
      <sheetName val="01.03.2015"/>
      <sheetName val="01.05.2015"/>
      <sheetName val="на 01.06.15"/>
    </sheetNames>
    <sheetDataSet>
      <sheetData sheetId="37">
        <row r="33">
          <cell r="C33">
            <v>8763.5</v>
          </cell>
        </row>
      </sheetData>
      <sheetData sheetId="38">
        <row r="9">
          <cell r="C9">
            <v>65262.3</v>
          </cell>
        </row>
        <row r="10">
          <cell r="C10">
            <v>1663.2</v>
          </cell>
        </row>
        <row r="11">
          <cell r="C11">
            <v>10303.3</v>
          </cell>
        </row>
        <row r="12">
          <cell r="C12">
            <v>0</v>
          </cell>
        </row>
        <row r="13">
          <cell r="C13">
            <v>158.2</v>
          </cell>
        </row>
        <row r="14">
          <cell r="C14">
            <v>3742.6</v>
          </cell>
        </row>
        <row r="15">
          <cell r="C15">
            <v>1906</v>
          </cell>
        </row>
        <row r="16">
          <cell r="C16">
            <v>1952.9</v>
          </cell>
        </row>
        <row r="17">
          <cell r="C17">
            <v>1.8</v>
          </cell>
        </row>
        <row r="18">
          <cell r="C18">
            <v>11495.6</v>
          </cell>
        </row>
        <row r="19">
          <cell r="C19">
            <v>1773.1</v>
          </cell>
        </row>
        <row r="20">
          <cell r="C20">
            <v>0</v>
          </cell>
        </row>
        <row r="21">
          <cell r="C21">
            <v>1954</v>
          </cell>
        </row>
        <row r="22">
          <cell r="C22">
            <v>726</v>
          </cell>
        </row>
        <row r="23">
          <cell r="C23">
            <v>73.4</v>
          </cell>
        </row>
        <row r="24">
          <cell r="C24">
            <v>754.2</v>
          </cell>
        </row>
        <row r="25">
          <cell r="C25">
            <v>7310.2</v>
          </cell>
        </row>
        <row r="26">
          <cell r="C26">
            <v>1011.7</v>
          </cell>
        </row>
        <row r="27">
          <cell r="C27">
            <v>0</v>
          </cell>
        </row>
        <row r="28">
          <cell r="C28">
            <v>17.1</v>
          </cell>
        </row>
        <row r="29">
          <cell r="C29">
            <v>-151</v>
          </cell>
        </row>
        <row r="31">
          <cell r="C31">
            <v>37490.8</v>
          </cell>
        </row>
        <row r="32">
          <cell r="C32">
            <v>324102</v>
          </cell>
        </row>
        <row r="35">
          <cell r="C35">
            <v>6516.5</v>
          </cell>
        </row>
        <row r="50">
          <cell r="C50">
            <v>24129.6</v>
          </cell>
        </row>
        <row r="51">
          <cell r="C51">
            <v>1547.6</v>
          </cell>
        </row>
        <row r="52">
          <cell r="C52">
            <v>1144.8</v>
          </cell>
        </row>
        <row r="53">
          <cell r="C53">
            <v>400.8</v>
          </cell>
        </row>
        <row r="54">
          <cell r="C54">
            <v>1649.8</v>
          </cell>
        </row>
        <row r="55">
          <cell r="C55">
            <v>5648.6</v>
          </cell>
        </row>
        <row r="56">
          <cell r="C56">
            <v>30731.8</v>
          </cell>
        </row>
        <row r="57">
          <cell r="C57">
            <v>20.9</v>
          </cell>
        </row>
        <row r="58">
          <cell r="C58">
            <v>3206.6</v>
          </cell>
        </row>
        <row r="59">
          <cell r="C59">
            <v>1009</v>
          </cell>
        </row>
        <row r="60">
          <cell r="C60">
            <v>0</v>
          </cell>
        </row>
        <row r="61">
          <cell r="C61">
            <v>74.1</v>
          </cell>
        </row>
        <row r="62">
          <cell r="C62">
            <v>567.8</v>
          </cell>
        </row>
        <row r="63">
          <cell r="C63">
            <v>89</v>
          </cell>
        </row>
        <row r="64">
          <cell r="C64">
            <v>459.8</v>
          </cell>
        </row>
        <row r="65">
          <cell r="C65">
            <v>4539.3</v>
          </cell>
        </row>
        <row r="66">
          <cell r="C66">
            <v>27.7</v>
          </cell>
        </row>
        <row r="67">
          <cell r="C67">
            <v>0</v>
          </cell>
        </row>
        <row r="68">
          <cell r="C68">
            <v>1</v>
          </cell>
        </row>
        <row r="69">
          <cell r="C69">
            <v>1.6</v>
          </cell>
        </row>
        <row r="70">
          <cell r="C70">
            <v>75249.80000000002</v>
          </cell>
        </row>
        <row r="71">
          <cell r="C71">
            <v>7593.9</v>
          </cell>
        </row>
        <row r="72">
          <cell r="C72">
            <v>17828.9</v>
          </cell>
        </row>
        <row r="73">
          <cell r="C73">
            <v>90</v>
          </cell>
        </row>
        <row r="74">
          <cell r="C74">
            <v>25512.800000000003</v>
          </cell>
        </row>
        <row r="75">
          <cell r="C75">
            <v>-6149.3</v>
          </cell>
        </row>
        <row r="76">
          <cell r="C76">
            <v>94613.30000000002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7.1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8.1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 на 01.02.12"/>
      <sheetName val="сводка на 01.03.12"/>
      <sheetName val="сводка на 01.04.12"/>
      <sheetName val="сводка на 01.05.12"/>
      <sheetName val="сводка на 01.06.12"/>
      <sheetName val="сводка на 01.07.12"/>
      <sheetName val="сводка на 01.08.12"/>
      <sheetName val="сводка на 01.09.12"/>
      <sheetName val="сводка на 01.10.12 "/>
      <sheetName val="сводка на 01.11.12"/>
      <sheetName val="сводка на 01.12.12"/>
      <sheetName val="сводка на 01.01.13"/>
      <sheetName val="01.02.2013"/>
      <sheetName val="01.03.2013"/>
      <sheetName val="01.04.2013"/>
      <sheetName val="01.05.2013"/>
      <sheetName val="01.06.13"/>
      <sheetName val="01.07.13"/>
      <sheetName val="01.08.13"/>
      <sheetName val="01.09.13"/>
      <sheetName val="01.10.13"/>
      <sheetName val="01.11.2013"/>
      <sheetName val="01.12.2013"/>
      <sheetName val="01.01.2014"/>
      <sheetName val="01,02,2014"/>
      <sheetName val="01.03.2014"/>
      <sheetName val="01.04.2014"/>
      <sheetName val="01,05,2014"/>
      <sheetName val="01.06.2014"/>
      <sheetName val="01.07.2014"/>
      <sheetName val="01.08.2014"/>
      <sheetName val="на 01.09.2014"/>
      <sheetName val="01.10.2014"/>
      <sheetName val="01.11.2014"/>
      <sheetName val="01.12.2014"/>
      <sheetName val="01.01.2015"/>
      <sheetName val="01.02.2015"/>
      <sheetName val="01.03.2015"/>
      <sheetName val="на 01.04.2015"/>
      <sheetName val="01.05.2015"/>
      <sheetName val="на 01.06.15"/>
      <sheetName val="на 01.07.15"/>
      <sheetName val="на 01.08.15"/>
      <sheetName val="01.09.15"/>
      <sheetName val="01.10.15"/>
    </sheetNames>
    <sheetDataSet>
      <sheetData sheetId="39">
        <row r="36">
          <cell r="C36">
            <v>486827.4</v>
          </cell>
        </row>
        <row r="70">
          <cell r="C70">
            <v>75249.80000000002</v>
          </cell>
        </row>
        <row r="74">
          <cell r="C74">
            <v>25512.800000000003</v>
          </cell>
        </row>
        <row r="76">
          <cell r="C76">
            <v>94613.30000000002</v>
          </cell>
        </row>
      </sheetData>
      <sheetData sheetId="41">
        <row r="9">
          <cell r="C9">
            <v>92503.6</v>
          </cell>
        </row>
        <row r="10">
          <cell r="C10">
            <v>2345.9</v>
          </cell>
        </row>
        <row r="11">
          <cell r="C11">
            <v>11501.5</v>
          </cell>
        </row>
        <row r="12">
          <cell r="C12">
            <v>0</v>
          </cell>
        </row>
        <row r="13">
          <cell r="C13">
            <v>219.5</v>
          </cell>
        </row>
        <row r="14">
          <cell r="C14">
            <v>4081.4</v>
          </cell>
        </row>
        <row r="15">
          <cell r="C15">
            <v>2783.9</v>
          </cell>
        </row>
        <row r="16">
          <cell r="C16">
            <v>2982.5</v>
          </cell>
        </row>
        <row r="17">
          <cell r="C17">
            <v>3.2</v>
          </cell>
        </row>
        <row r="18">
          <cell r="C18">
            <v>16618.2</v>
          </cell>
        </row>
        <row r="19">
          <cell r="C19">
            <v>2794.3</v>
          </cell>
        </row>
        <row r="20">
          <cell r="C20">
            <v>0</v>
          </cell>
        </row>
        <row r="21">
          <cell r="C21">
            <v>2317.2</v>
          </cell>
        </row>
        <row r="22">
          <cell r="C22">
            <v>951.1</v>
          </cell>
        </row>
        <row r="23">
          <cell r="C23">
            <v>120.7</v>
          </cell>
        </row>
        <row r="24">
          <cell r="C24">
            <v>754.3</v>
          </cell>
        </row>
        <row r="25">
          <cell r="C25">
            <v>8096</v>
          </cell>
        </row>
        <row r="26">
          <cell r="C26">
            <v>1432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-157.6</v>
          </cell>
        </row>
        <row r="31">
          <cell r="C31">
            <v>68018.1</v>
          </cell>
        </row>
        <row r="32">
          <cell r="C32">
            <v>391838.1</v>
          </cell>
        </row>
        <row r="33">
          <cell r="C33">
            <v>4531.5</v>
          </cell>
        </row>
        <row r="35">
          <cell r="C35">
            <v>5784.4</v>
          </cell>
        </row>
        <row r="50">
          <cell r="C50">
            <v>34132.7</v>
          </cell>
        </row>
        <row r="51">
          <cell r="C51">
            <v>2182.8</v>
          </cell>
        </row>
        <row r="52">
          <cell r="C52">
            <v>1277.9</v>
          </cell>
        </row>
        <row r="53">
          <cell r="C53">
            <v>400.5</v>
          </cell>
        </row>
        <row r="54">
          <cell r="C54">
            <v>2529.6</v>
          </cell>
        </row>
        <row r="55">
          <cell r="C55">
            <v>6865.3</v>
          </cell>
        </row>
        <row r="56">
          <cell r="C56">
            <v>34209.7</v>
          </cell>
        </row>
        <row r="57">
          <cell r="C57">
            <v>32.1</v>
          </cell>
        </row>
        <row r="58">
          <cell r="C58">
            <v>3151.7</v>
          </cell>
        </row>
        <row r="59">
          <cell r="C59">
            <v>1632.8</v>
          </cell>
        </row>
        <row r="60">
          <cell r="C60">
            <v>0</v>
          </cell>
        </row>
        <row r="61">
          <cell r="C61">
            <v>74.9</v>
          </cell>
        </row>
        <row r="62">
          <cell r="C62">
            <v>870.5</v>
          </cell>
        </row>
        <row r="63">
          <cell r="C63">
            <v>95.5</v>
          </cell>
        </row>
        <row r="64">
          <cell r="C64">
            <v>459.7</v>
          </cell>
        </row>
        <row r="65">
          <cell r="C65">
            <v>5051.3</v>
          </cell>
        </row>
        <row r="66">
          <cell r="C66">
            <v>43.1</v>
          </cell>
        </row>
        <row r="67">
          <cell r="C67">
            <v>0</v>
          </cell>
        </row>
        <row r="68">
          <cell r="C68">
            <v>4.3</v>
          </cell>
        </row>
        <row r="69">
          <cell r="C69">
            <v>0</v>
          </cell>
        </row>
        <row r="71">
          <cell r="C71">
            <v>11684.5</v>
          </cell>
        </row>
        <row r="72">
          <cell r="C72">
            <v>25556.5</v>
          </cell>
        </row>
        <row r="73">
          <cell r="C73">
            <v>73.2</v>
          </cell>
        </row>
        <row r="75">
          <cell r="C75">
            <v>-6182.9</v>
          </cell>
        </row>
      </sheetData>
      <sheetData sheetId="43">
        <row r="9">
          <cell r="C9">
            <v>130799.1</v>
          </cell>
        </row>
        <row r="10">
          <cell r="C10">
            <v>3301.4</v>
          </cell>
        </row>
        <row r="11">
          <cell r="C11">
            <v>16455.6</v>
          </cell>
        </row>
        <row r="12">
          <cell r="C12">
            <v>0</v>
          </cell>
        </row>
        <row r="13">
          <cell r="C13">
            <v>231.9</v>
          </cell>
        </row>
        <row r="14">
          <cell r="C14">
            <v>5970.5</v>
          </cell>
        </row>
        <row r="15">
          <cell r="C15">
            <v>7893.6</v>
          </cell>
        </row>
        <row r="16">
          <cell r="C16">
            <v>4223.5</v>
          </cell>
        </row>
        <row r="17">
          <cell r="C17">
            <v>4</v>
          </cell>
        </row>
        <row r="18">
          <cell r="C18">
            <v>17139.5</v>
          </cell>
        </row>
        <row r="19">
          <cell r="C19">
            <v>3757.9</v>
          </cell>
        </row>
        <row r="20">
          <cell r="C20">
            <v>4.7</v>
          </cell>
        </row>
        <row r="21">
          <cell r="C21">
            <v>3199</v>
          </cell>
        </row>
        <row r="22">
          <cell r="C22">
            <v>1268.1</v>
          </cell>
        </row>
        <row r="23">
          <cell r="C23">
            <v>132.9</v>
          </cell>
        </row>
        <row r="24">
          <cell r="C24">
            <v>754.2</v>
          </cell>
        </row>
        <row r="25">
          <cell r="C25">
            <v>9113.7</v>
          </cell>
        </row>
        <row r="26">
          <cell r="C26">
            <v>1986.8</v>
          </cell>
        </row>
        <row r="27">
          <cell r="C27">
            <v>0</v>
          </cell>
        </row>
        <row r="28">
          <cell r="C28">
            <v>35.7</v>
          </cell>
        </row>
        <row r="29">
          <cell r="C29">
            <v>-160.2</v>
          </cell>
        </row>
        <row r="31">
          <cell r="C31">
            <v>102545.4</v>
          </cell>
        </row>
        <row r="32">
          <cell r="C32">
            <v>470571.9</v>
          </cell>
        </row>
        <row r="33">
          <cell r="C33">
            <v>4531.5</v>
          </cell>
        </row>
        <row r="35">
          <cell r="C35">
            <v>4829.8</v>
          </cell>
        </row>
        <row r="50">
          <cell r="C50">
            <v>48185.1</v>
          </cell>
        </row>
        <row r="51">
          <cell r="C51">
            <v>3072</v>
          </cell>
        </row>
        <row r="52">
          <cell r="C52">
            <v>1828.4</v>
          </cell>
        </row>
        <row r="53">
          <cell r="C53">
            <v>416</v>
          </cell>
        </row>
        <row r="54">
          <cell r="C54">
            <v>6434.8</v>
          </cell>
        </row>
        <row r="55">
          <cell r="C55">
            <v>13864.2</v>
          </cell>
        </row>
        <row r="56">
          <cell r="C56">
            <v>47590.6</v>
          </cell>
        </row>
        <row r="57">
          <cell r="C57">
            <v>46.2</v>
          </cell>
        </row>
        <row r="58">
          <cell r="C58">
            <v>3546.1</v>
          </cell>
        </row>
        <row r="59">
          <cell r="C59">
            <v>2391.2</v>
          </cell>
        </row>
        <row r="60">
          <cell r="C60">
            <v>0</v>
          </cell>
        </row>
        <row r="61">
          <cell r="C61">
            <v>102.1</v>
          </cell>
        </row>
        <row r="62">
          <cell r="C62">
            <v>1127.8</v>
          </cell>
        </row>
        <row r="63">
          <cell r="C63">
            <v>127.8</v>
          </cell>
        </row>
        <row r="64">
          <cell r="C64">
            <v>1379.3</v>
          </cell>
        </row>
        <row r="65">
          <cell r="C65">
            <v>7072</v>
          </cell>
        </row>
        <row r="66">
          <cell r="C66">
            <v>62.1</v>
          </cell>
        </row>
        <row r="67">
          <cell r="C67">
            <v>0</v>
          </cell>
        </row>
        <row r="68">
          <cell r="C68">
            <v>8.7</v>
          </cell>
        </row>
        <row r="69">
          <cell r="C69">
            <v>1.8</v>
          </cell>
        </row>
        <row r="70">
          <cell r="C70">
            <v>137256.20000000004</v>
          </cell>
        </row>
        <row r="71">
          <cell r="C71">
            <v>15164.5</v>
          </cell>
        </row>
        <row r="72">
          <cell r="C72">
            <v>50393</v>
          </cell>
        </row>
        <row r="73">
          <cell r="C73">
            <v>283.2</v>
          </cell>
        </row>
        <row r="74">
          <cell r="C74">
            <v>65840.7</v>
          </cell>
        </row>
        <row r="75">
          <cell r="C75">
            <v>-6182.9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7.00390625" style="0" customWidth="1"/>
    <col min="2" max="2" width="10.00390625" style="0" customWidth="1"/>
    <col min="3" max="3" width="9.75390625" style="0" customWidth="1"/>
    <col min="4" max="4" width="10.00390625" style="0" customWidth="1"/>
    <col min="5" max="5" width="10.75390625" style="0" customWidth="1"/>
    <col min="6" max="6" width="9.87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61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 t="s">
        <v>1</v>
      </c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 t="s">
        <v>29</v>
      </c>
    </row>
    <row r="7" spans="1:6" ht="13.5" thickBot="1">
      <c r="A7" s="8"/>
      <c r="B7" s="41" t="s">
        <v>58</v>
      </c>
      <c r="C7" s="41" t="s">
        <v>30</v>
      </c>
      <c r="D7" s="9"/>
      <c r="E7" s="41" t="s">
        <v>31</v>
      </c>
      <c r="F7" s="49" t="s">
        <v>54</v>
      </c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2.75">
      <c r="A9" s="19" t="s">
        <v>2</v>
      </c>
      <c r="B9" s="7">
        <v>207305.7</v>
      </c>
      <c r="C9" s="7">
        <v>209052.6</v>
      </c>
      <c r="D9" s="7">
        <f>C9-B9</f>
        <v>1746.8999999999942</v>
      </c>
      <c r="E9" s="32">
        <f>C9/B9*100</f>
        <v>100.84266858074812</v>
      </c>
      <c r="F9" s="33" t="e">
        <f>C9-#REF!</f>
        <v>#REF!</v>
      </c>
    </row>
    <row r="10" spans="1:6" ht="12.75">
      <c r="A10" s="19" t="s">
        <v>57</v>
      </c>
      <c r="B10" s="7">
        <v>8106.8</v>
      </c>
      <c r="C10" s="7">
        <v>8257.1</v>
      </c>
      <c r="D10" s="7">
        <f>C10-B10</f>
        <v>150.30000000000018</v>
      </c>
      <c r="E10" s="32">
        <f>C10/B10*100</f>
        <v>101.85399911185671</v>
      </c>
      <c r="F10" s="33" t="e">
        <f>C10-#REF!</f>
        <v>#REF!</v>
      </c>
    </row>
    <row r="11" spans="1:6" ht="12.75">
      <c r="A11" s="20" t="s">
        <v>3</v>
      </c>
      <c r="B11" s="6">
        <v>22501</v>
      </c>
      <c r="C11" s="6">
        <v>22554.3</v>
      </c>
      <c r="D11" s="7">
        <f aca="true" t="shared" si="0" ref="D11:D35">C11-B11</f>
        <v>53.29999999999927</v>
      </c>
      <c r="E11" s="31">
        <f aca="true" t="shared" si="1" ref="E11:E36">C11/B11*100</f>
        <v>100.23687836096174</v>
      </c>
      <c r="F11" s="33" t="e">
        <f>C11-#REF!</f>
        <v>#REF!</v>
      </c>
    </row>
    <row r="12" spans="1:6" ht="12.75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 t="e">
        <f>C12-#REF!</f>
        <v>#REF!</v>
      </c>
    </row>
    <row r="13" spans="1:6" ht="25.5">
      <c r="A13" s="20" t="s">
        <v>56</v>
      </c>
      <c r="B13" s="6">
        <v>317</v>
      </c>
      <c r="C13" s="6">
        <v>333</v>
      </c>
      <c r="D13" s="7">
        <f t="shared" si="0"/>
        <v>16</v>
      </c>
      <c r="E13" s="31">
        <f t="shared" si="1"/>
        <v>105.04731861198738</v>
      </c>
      <c r="F13" s="33" t="e">
        <f>C13-#REF!</f>
        <v>#REF!</v>
      </c>
    </row>
    <row r="14" spans="1:6" ht="12.75">
      <c r="A14" s="20" t="s">
        <v>43</v>
      </c>
      <c r="B14" s="6">
        <v>7890</v>
      </c>
      <c r="C14" s="6">
        <v>7931</v>
      </c>
      <c r="D14" s="7">
        <f t="shared" si="0"/>
        <v>41</v>
      </c>
      <c r="E14" s="31">
        <f t="shared" si="1"/>
        <v>100.51964512040558</v>
      </c>
      <c r="F14" s="33" t="e">
        <f>C14-#REF!</f>
        <v>#REF!</v>
      </c>
    </row>
    <row r="15" spans="1:6" ht="12.75">
      <c r="A15" s="20" t="s">
        <v>44</v>
      </c>
      <c r="B15" s="6">
        <v>20817</v>
      </c>
      <c r="C15" s="6">
        <v>21166</v>
      </c>
      <c r="D15" s="7">
        <f t="shared" si="0"/>
        <v>349</v>
      </c>
      <c r="E15" s="31">
        <f t="shared" si="1"/>
        <v>101.67651438727962</v>
      </c>
      <c r="F15" s="33" t="e">
        <f>C15-#REF!</f>
        <v>#REF!</v>
      </c>
    </row>
    <row r="16" spans="1:6" ht="12.75">
      <c r="A16" s="20" t="s">
        <v>5</v>
      </c>
      <c r="B16" s="6">
        <v>4788</v>
      </c>
      <c r="C16" s="6">
        <v>4610.1</v>
      </c>
      <c r="D16" s="7">
        <f t="shared" si="0"/>
        <v>-177.89999999999964</v>
      </c>
      <c r="E16" s="31">
        <f t="shared" si="1"/>
        <v>96.28446115288222</v>
      </c>
      <c r="F16" s="33" t="e">
        <f>C16-#REF!</f>
        <v>#REF!</v>
      </c>
    </row>
    <row r="17" spans="1:6" ht="12.75">
      <c r="A17" s="20" t="s">
        <v>6</v>
      </c>
      <c r="B17" s="6">
        <v>49.2</v>
      </c>
      <c r="C17" s="6">
        <v>49.1</v>
      </c>
      <c r="D17" s="7">
        <f t="shared" si="0"/>
        <v>-0.10000000000000142</v>
      </c>
      <c r="E17" s="31">
        <f t="shared" si="1"/>
        <v>99.79674796747967</v>
      </c>
      <c r="F17" s="33" t="e">
        <f>C17-#REF!</f>
        <v>#REF!</v>
      </c>
    </row>
    <row r="18" spans="1:6" ht="12.75">
      <c r="A18" s="20" t="s">
        <v>7</v>
      </c>
      <c r="B18" s="6">
        <v>37180</v>
      </c>
      <c r="C18" s="6">
        <v>37664</v>
      </c>
      <c r="D18" s="7">
        <f t="shared" si="0"/>
        <v>484</v>
      </c>
      <c r="E18" s="31">
        <f t="shared" si="1"/>
        <v>101.30177514792899</v>
      </c>
      <c r="F18" s="33" t="e">
        <f>C18-#REF!</f>
        <v>#REF!</v>
      </c>
    </row>
    <row r="19" spans="1:6" ht="12.75">
      <c r="A19" s="57" t="s">
        <v>8</v>
      </c>
      <c r="B19" s="6">
        <v>6650</v>
      </c>
      <c r="C19" s="6">
        <v>6837.4</v>
      </c>
      <c r="D19" s="7">
        <f t="shared" si="0"/>
        <v>187.39999999999964</v>
      </c>
      <c r="E19" s="31">
        <f t="shared" si="1"/>
        <v>102.81804511278195</v>
      </c>
      <c r="F19" s="33" t="e">
        <f>C19-#REF!</f>
        <v>#REF!</v>
      </c>
    </row>
    <row r="20" spans="1:6" ht="25.5">
      <c r="A20" s="20" t="s">
        <v>59</v>
      </c>
      <c r="B20" s="6">
        <v>10.1</v>
      </c>
      <c r="C20" s="28">
        <v>17</v>
      </c>
      <c r="D20" s="7">
        <f t="shared" si="0"/>
        <v>6.9</v>
      </c>
      <c r="E20" s="24">
        <f t="shared" si="1"/>
        <v>168.31683168316835</v>
      </c>
      <c r="F20" s="33" t="e">
        <f>C20-#REF!</f>
        <v>#REF!</v>
      </c>
    </row>
    <row r="21" spans="1:6" ht="12.75">
      <c r="A21" s="20" t="s">
        <v>9</v>
      </c>
      <c r="B21" s="6">
        <v>4060.1</v>
      </c>
      <c r="C21" s="6">
        <v>4193.3</v>
      </c>
      <c r="D21" s="7">
        <f t="shared" si="0"/>
        <v>133.20000000000027</v>
      </c>
      <c r="E21" s="31">
        <f t="shared" si="1"/>
        <v>103.28070737173962</v>
      </c>
      <c r="F21" s="33" t="e">
        <f>C21-#REF!</f>
        <v>#REF!</v>
      </c>
    </row>
    <row r="22" spans="1:6" ht="12.75">
      <c r="A22" s="20" t="s">
        <v>47</v>
      </c>
      <c r="B22" s="6">
        <v>214</v>
      </c>
      <c r="C22" s="6">
        <v>269.7</v>
      </c>
      <c r="D22" s="7">
        <f t="shared" si="0"/>
        <v>55.69999999999999</v>
      </c>
      <c r="E22" s="31">
        <v>0</v>
      </c>
      <c r="F22" s="33" t="e">
        <f>C22-#REF!</f>
        <v>#REF!</v>
      </c>
    </row>
    <row r="23" spans="1:6" ht="12.75">
      <c r="A23" s="20" t="s">
        <v>10</v>
      </c>
      <c r="B23" s="6">
        <v>356.7</v>
      </c>
      <c r="C23" s="6">
        <v>365.6</v>
      </c>
      <c r="D23" s="7">
        <f t="shared" si="0"/>
        <v>8.900000000000034</v>
      </c>
      <c r="E23" s="31">
        <f t="shared" si="1"/>
        <v>102.49509391645641</v>
      </c>
      <c r="F23" s="33" t="e">
        <f>C23-#REF!</f>
        <v>#REF!</v>
      </c>
    </row>
    <row r="24" spans="1:6" ht="25.5">
      <c r="A24" s="20" t="s">
        <v>11</v>
      </c>
      <c r="B24" s="6">
        <v>2926.9</v>
      </c>
      <c r="C24" s="6">
        <v>2927</v>
      </c>
      <c r="D24" s="7">
        <f t="shared" si="0"/>
        <v>0.09999999999990905</v>
      </c>
      <c r="E24" s="31">
        <f t="shared" si="1"/>
        <v>100.00341658409921</v>
      </c>
      <c r="F24" s="33" t="e">
        <f>C24-#REF!</f>
        <v>#REF!</v>
      </c>
    </row>
    <row r="25" spans="1:6" ht="12.75">
      <c r="A25" s="20" t="s">
        <v>41</v>
      </c>
      <c r="B25" s="6">
        <v>15451</v>
      </c>
      <c r="C25" s="6">
        <v>15739</v>
      </c>
      <c r="D25" s="7">
        <f t="shared" si="0"/>
        <v>288</v>
      </c>
      <c r="E25" s="25">
        <f t="shared" si="1"/>
        <v>101.86395702543524</v>
      </c>
      <c r="F25" s="33" t="e">
        <f>C25-#REF!</f>
        <v>#REF!</v>
      </c>
    </row>
    <row r="26" spans="1:6" ht="12.75">
      <c r="A26" s="20" t="s">
        <v>12</v>
      </c>
      <c r="B26" s="6">
        <v>2694.8</v>
      </c>
      <c r="C26" s="6">
        <v>3141.1</v>
      </c>
      <c r="D26" s="7">
        <f t="shared" si="0"/>
        <v>446.2999999999997</v>
      </c>
      <c r="E26" s="31">
        <f t="shared" si="1"/>
        <v>116.56152590173667</v>
      </c>
      <c r="F26" s="33" t="e">
        <f>C26-#REF!</f>
        <v>#REF!</v>
      </c>
    </row>
    <row r="27" spans="1:6" ht="12.75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 t="e">
        <f>C27-#REF!</f>
        <v>#REF!</v>
      </c>
    </row>
    <row r="28" spans="1:6" ht="12.75">
      <c r="A28" s="20" t="s">
        <v>14</v>
      </c>
      <c r="B28" s="6">
        <v>630</v>
      </c>
      <c r="C28" s="6">
        <v>590.7</v>
      </c>
      <c r="D28" s="7">
        <f t="shared" si="0"/>
        <v>-39.299999999999955</v>
      </c>
      <c r="E28" s="31">
        <f t="shared" si="1"/>
        <v>93.76190476190477</v>
      </c>
      <c r="F28" s="33" t="e">
        <f>C28-#REF!</f>
        <v>#REF!</v>
      </c>
    </row>
    <row r="29" spans="1:6" ht="13.5" thickBot="1">
      <c r="A29" s="21" t="s">
        <v>15</v>
      </c>
      <c r="B29" s="9">
        <v>0</v>
      </c>
      <c r="C29" s="9">
        <v>159</v>
      </c>
      <c r="D29" s="4">
        <f t="shared" si="0"/>
        <v>159</v>
      </c>
      <c r="E29" s="25">
        <v>0</v>
      </c>
      <c r="F29" s="33" t="e">
        <f>C29-#REF!</f>
        <v>#REF!</v>
      </c>
    </row>
    <row r="30" spans="1:6" ht="13.5" thickBot="1">
      <c r="A30" s="10" t="s">
        <v>19</v>
      </c>
      <c r="B30" s="59">
        <f>B9+B10+B11+B12+B13+B14+B15+B16+B17+B18+B19+B20+B21+B22+B23+B24+B25+B26+B27+B28+B29</f>
        <v>341948.3</v>
      </c>
      <c r="C30" s="12">
        <f>C9+C10+C11+C12+C13+C14+C15+C16+C17+C18+C19+C20+C21+C22+C23+C24+C25+C26+C27+C28+C29</f>
        <v>345856.99999999994</v>
      </c>
      <c r="D30" s="60">
        <f t="shared" si="0"/>
        <v>3908.6999999999534</v>
      </c>
      <c r="E30" s="17">
        <f t="shared" si="1"/>
        <v>101.14306753389326</v>
      </c>
      <c r="F30" s="66" t="e">
        <f>C30-#REF!</f>
        <v>#REF!</v>
      </c>
    </row>
    <row r="31" spans="1:6" ht="25.5">
      <c r="A31" s="19" t="s">
        <v>49</v>
      </c>
      <c r="B31" s="7">
        <v>151682</v>
      </c>
      <c r="C31" s="7">
        <v>151682</v>
      </c>
      <c r="D31" s="7">
        <f t="shared" si="0"/>
        <v>0</v>
      </c>
      <c r="E31" s="32">
        <f t="shared" si="1"/>
        <v>100</v>
      </c>
      <c r="F31" s="58" t="e">
        <f>C31-#REF!</f>
        <v>#REF!</v>
      </c>
    </row>
    <row r="32" spans="1:6" ht="25.5">
      <c r="A32" s="20" t="s">
        <v>50</v>
      </c>
      <c r="B32" s="6">
        <f>291573.8+561462.4+28255.5</f>
        <v>881291.7</v>
      </c>
      <c r="C32" s="6">
        <v>841073.5</v>
      </c>
      <c r="D32" s="6">
        <f t="shared" si="0"/>
        <v>-40218.19999999995</v>
      </c>
      <c r="E32" s="32">
        <f t="shared" si="1"/>
        <v>95.4364485674834</v>
      </c>
      <c r="F32" s="58" t="e">
        <f>C32-#REF!</f>
        <v>#REF!</v>
      </c>
    </row>
    <row r="33" spans="1:6" ht="13.5" thickBot="1">
      <c r="A33" s="43" t="s">
        <v>16</v>
      </c>
      <c r="B33" s="9">
        <v>29986</v>
      </c>
      <c r="C33" s="9">
        <v>29986</v>
      </c>
      <c r="D33" s="9">
        <f t="shared" si="0"/>
        <v>0</v>
      </c>
      <c r="E33" s="32">
        <f t="shared" si="1"/>
        <v>100</v>
      </c>
      <c r="F33" s="58" t="e">
        <f>C33-#REF!</f>
        <v>#REF!</v>
      </c>
    </row>
    <row r="34" spans="1:6" ht="13.5" thickBot="1">
      <c r="A34" s="10" t="s">
        <v>48</v>
      </c>
      <c r="B34" s="12">
        <f>SUM(B31:B33)</f>
        <v>1062959.7</v>
      </c>
      <c r="C34" s="44">
        <f>SUM(C31:C33)</f>
        <v>1022741.5</v>
      </c>
      <c r="D34" s="62">
        <f>C34-B34</f>
        <v>-40218.19999999995</v>
      </c>
      <c r="E34" s="45">
        <f t="shared" si="1"/>
        <v>96.2163946572951</v>
      </c>
      <c r="F34" s="56" t="e">
        <f>SUM(F31:F33)</f>
        <v>#REF!</v>
      </c>
    </row>
    <row r="35" spans="1:6" ht="13.5" thickBot="1">
      <c r="A35" s="22" t="s">
        <v>51</v>
      </c>
      <c r="B35" s="4">
        <v>1149.6</v>
      </c>
      <c r="C35" s="4">
        <v>2643.8</v>
      </c>
      <c r="D35" s="4">
        <f t="shared" si="0"/>
        <v>1494.2000000000003</v>
      </c>
      <c r="E35" s="63">
        <f>C35/B35*100</f>
        <v>229.9756437021573</v>
      </c>
      <c r="F35" s="64" t="e">
        <f>C35-#REF!</f>
        <v>#REF!</v>
      </c>
    </row>
    <row r="36" spans="1:6" ht="13.5" thickBot="1">
      <c r="A36" s="15" t="s">
        <v>33</v>
      </c>
      <c r="B36" s="13">
        <f>B30+B34+B35</f>
        <v>1406057.6</v>
      </c>
      <c r="C36" s="65">
        <f>C30+C34+C35</f>
        <v>1371242.3</v>
      </c>
      <c r="D36" s="27">
        <f>D30+D34+D35</f>
        <v>-34815.3</v>
      </c>
      <c r="E36" s="13">
        <f t="shared" si="1"/>
        <v>97.52390655973127</v>
      </c>
      <c r="F36" s="61" t="e">
        <f>F30+F34</f>
        <v>#REF!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62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 t="s">
        <v>1</v>
      </c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 t="s">
        <v>29</v>
      </c>
    </row>
    <row r="48" spans="1:6" ht="13.5" thickBot="1">
      <c r="A48" s="8"/>
      <c r="B48" s="41" t="s">
        <v>58</v>
      </c>
      <c r="C48" s="41" t="s">
        <v>30</v>
      </c>
      <c r="D48" s="9"/>
      <c r="E48" s="41" t="s">
        <v>31</v>
      </c>
      <c r="F48" s="49" t="s">
        <v>54</v>
      </c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2.75">
      <c r="A50" s="19" t="s">
        <v>2</v>
      </c>
      <c r="B50" s="7">
        <v>73233.1</v>
      </c>
      <c r="C50" s="7">
        <v>76994.8</v>
      </c>
      <c r="D50" s="7">
        <f>C50-B50</f>
        <v>3761.699999999997</v>
      </c>
      <c r="E50" s="32">
        <f>C50/B50*100</f>
        <v>105.13661172338738</v>
      </c>
      <c r="F50" s="51" t="e">
        <f>C50-#REF!</f>
        <v>#REF!</v>
      </c>
    </row>
    <row r="51" spans="1:6" ht="12.75">
      <c r="A51" s="19" t="s">
        <v>57</v>
      </c>
      <c r="B51" s="7">
        <v>2501.7</v>
      </c>
      <c r="C51" s="7">
        <v>2494.2</v>
      </c>
      <c r="D51" s="7">
        <f>C51-B51</f>
        <v>-7.5</v>
      </c>
      <c r="E51" s="32">
        <f>C51/B51*100</f>
        <v>99.70020386137428</v>
      </c>
      <c r="F51" s="51" t="e">
        <f>C51-#REF!</f>
        <v>#REF!</v>
      </c>
    </row>
    <row r="52" spans="1:6" ht="12.75">
      <c r="A52" s="20" t="s">
        <v>3</v>
      </c>
      <c r="B52" s="6">
        <v>2339.7</v>
      </c>
      <c r="C52" s="6">
        <v>2506</v>
      </c>
      <c r="D52" s="6">
        <f>C52-B52</f>
        <v>166.30000000000018</v>
      </c>
      <c r="E52" s="31">
        <f aca="true" t="shared" si="2" ref="E52:E76">C52/B52*100</f>
        <v>107.10774885669103</v>
      </c>
      <c r="F52" s="51" t="e">
        <f>C52-#REF!</f>
        <v>#REF!</v>
      </c>
    </row>
    <row r="53" spans="1:6" ht="12.75">
      <c r="A53" s="20" t="s">
        <v>4</v>
      </c>
      <c r="B53" s="6">
        <v>78.2</v>
      </c>
      <c r="C53" s="6">
        <v>79.8</v>
      </c>
      <c r="D53" s="6">
        <f aca="true" t="shared" si="3" ref="D53:D73">C53-B53</f>
        <v>1.5999999999999943</v>
      </c>
      <c r="E53" s="31">
        <f t="shared" si="2"/>
        <v>102.04603580562659</v>
      </c>
      <c r="F53" s="51" t="e">
        <f>C53-#REF!</f>
        <v>#REF!</v>
      </c>
    </row>
    <row r="54" spans="1:6" ht="12.75">
      <c r="A54" s="20" t="s">
        <v>34</v>
      </c>
      <c r="B54" s="6">
        <v>14330.1</v>
      </c>
      <c r="C54" s="6">
        <v>15597.5</v>
      </c>
      <c r="D54" s="6">
        <f t="shared" si="3"/>
        <v>1267.3999999999996</v>
      </c>
      <c r="E54" s="31">
        <f t="shared" si="2"/>
        <v>108.84432069559877</v>
      </c>
      <c r="F54" s="51" t="e">
        <f>C54-#REF!</f>
        <v>#REF!</v>
      </c>
    </row>
    <row r="55" spans="1:6" ht="12.75">
      <c r="A55" s="20" t="s">
        <v>55</v>
      </c>
      <c r="B55" s="28">
        <v>26562.8</v>
      </c>
      <c r="C55" s="28">
        <v>29097</v>
      </c>
      <c r="D55" s="6">
        <f t="shared" si="3"/>
        <v>2534.2000000000007</v>
      </c>
      <c r="E55" s="31">
        <f t="shared" si="2"/>
        <v>109.54040989654705</v>
      </c>
      <c r="F55" s="51" t="e">
        <f>C55-#REF!</f>
        <v>#REF!</v>
      </c>
    </row>
    <row r="56" spans="1:6" ht="12.75">
      <c r="A56" s="20" t="s">
        <v>13</v>
      </c>
      <c r="B56" s="6">
        <v>68600.3</v>
      </c>
      <c r="C56" s="6">
        <v>72072</v>
      </c>
      <c r="D56" s="6">
        <f t="shared" si="3"/>
        <v>3471.699999999997</v>
      </c>
      <c r="E56" s="31">
        <f t="shared" si="2"/>
        <v>105.0607650403861</v>
      </c>
      <c r="F56" s="51" t="e">
        <f>C56-#REF!</f>
        <v>#REF!</v>
      </c>
    </row>
    <row r="57" spans="1:6" ht="12.75">
      <c r="A57" s="20" t="s">
        <v>5</v>
      </c>
      <c r="B57" s="6">
        <v>72.7</v>
      </c>
      <c r="C57" s="6">
        <v>68</v>
      </c>
      <c r="D57" s="6">
        <f t="shared" si="3"/>
        <v>-4.700000000000003</v>
      </c>
      <c r="E57" s="31">
        <f t="shared" si="2"/>
        <v>93.53507565337001</v>
      </c>
      <c r="F57" s="51" t="e">
        <f>C57-#REF!</f>
        <v>#REF!</v>
      </c>
    </row>
    <row r="58" spans="1:6" ht="12.75">
      <c r="A58" s="29" t="s">
        <v>18</v>
      </c>
      <c r="B58" s="28">
        <v>33716.7</v>
      </c>
      <c r="C58" s="28">
        <v>37824.1</v>
      </c>
      <c r="D58" s="6">
        <f t="shared" si="3"/>
        <v>4107.4000000000015</v>
      </c>
      <c r="E58" s="31">
        <f t="shared" si="2"/>
        <v>112.18209373989745</v>
      </c>
      <c r="F58" s="51" t="e">
        <f>C58-#REF!</f>
        <v>#REF!</v>
      </c>
    </row>
    <row r="59" spans="1:6" ht="12.75">
      <c r="A59" s="20" t="s">
        <v>35</v>
      </c>
      <c r="B59" s="6">
        <v>4218.9</v>
      </c>
      <c r="C59" s="6">
        <v>4214.6</v>
      </c>
      <c r="D59" s="6">
        <f t="shared" si="3"/>
        <v>-4.299999999999272</v>
      </c>
      <c r="E59" s="31">
        <f t="shared" si="2"/>
        <v>99.89807769797817</v>
      </c>
      <c r="F59" s="51" t="e">
        <f>C59-#REF!</f>
        <v>#REF!</v>
      </c>
    </row>
    <row r="60" spans="1:6" ht="25.5">
      <c r="A60" s="29" t="s">
        <v>32</v>
      </c>
      <c r="B60" s="28">
        <v>0</v>
      </c>
      <c r="C60" s="28">
        <v>0</v>
      </c>
      <c r="D60" s="28">
        <f t="shared" si="3"/>
        <v>0</v>
      </c>
      <c r="E60" s="31">
        <v>0</v>
      </c>
      <c r="F60" s="51" t="e">
        <f>C60-#REF!</f>
        <v>#REF!</v>
      </c>
    </row>
    <row r="61" spans="1:6" ht="12.75">
      <c r="A61" s="29" t="s">
        <v>46</v>
      </c>
      <c r="B61" s="28">
        <v>3403.5</v>
      </c>
      <c r="C61" s="28">
        <v>3500.6</v>
      </c>
      <c r="D61" s="28">
        <f t="shared" si="3"/>
        <v>97.09999999999991</v>
      </c>
      <c r="E61" s="31">
        <f t="shared" si="2"/>
        <v>102.8529454972822</v>
      </c>
      <c r="F61" s="51" t="e">
        <f>C61-#REF!</f>
        <v>#REF!</v>
      </c>
    </row>
    <row r="62" spans="1:6" ht="25.5">
      <c r="A62" s="20" t="s">
        <v>42</v>
      </c>
      <c r="B62" s="6">
        <v>1105</v>
      </c>
      <c r="C62" s="30">
        <v>1388.4</v>
      </c>
      <c r="D62" s="6">
        <f t="shared" si="3"/>
        <v>283.4000000000001</v>
      </c>
      <c r="E62" s="31">
        <f t="shared" si="2"/>
        <v>125.64705882352942</v>
      </c>
      <c r="F62" s="51" t="e">
        <f>C62-#REF!</f>
        <v>#REF!</v>
      </c>
    </row>
    <row r="63" spans="1:6" ht="12.75">
      <c r="A63" s="20" t="s">
        <v>47</v>
      </c>
      <c r="B63" s="6">
        <v>273.4</v>
      </c>
      <c r="C63" s="6">
        <v>321.9</v>
      </c>
      <c r="D63" s="6">
        <f t="shared" si="3"/>
        <v>48.5</v>
      </c>
      <c r="E63" s="31">
        <f t="shared" si="2"/>
        <v>117.73957571324067</v>
      </c>
      <c r="F63" s="51" t="e">
        <f>C63-#REF!</f>
        <v>#REF!</v>
      </c>
    </row>
    <row r="64" spans="1:6" ht="12.75">
      <c r="A64" s="29" t="s">
        <v>10</v>
      </c>
      <c r="B64" s="28">
        <v>0</v>
      </c>
      <c r="C64" s="28">
        <v>0</v>
      </c>
      <c r="D64" s="28">
        <f t="shared" si="3"/>
        <v>0</v>
      </c>
      <c r="E64" s="31">
        <v>0</v>
      </c>
      <c r="F64" s="51" t="e">
        <f>C64-#REF!</f>
        <v>#REF!</v>
      </c>
    </row>
    <row r="65" spans="1:6" ht="12.75">
      <c r="A65" s="29" t="s">
        <v>41</v>
      </c>
      <c r="B65" s="28">
        <v>8650.7</v>
      </c>
      <c r="C65" s="28">
        <v>15354.1</v>
      </c>
      <c r="D65" s="28">
        <f t="shared" si="3"/>
        <v>6703.4</v>
      </c>
      <c r="E65" s="31">
        <f t="shared" si="2"/>
        <v>177.48968291583338</v>
      </c>
      <c r="F65" s="51" t="e">
        <f>C65-#REF!</f>
        <v>#REF!</v>
      </c>
    </row>
    <row r="66" spans="1:6" ht="12.75">
      <c r="A66" s="20" t="s">
        <v>12</v>
      </c>
      <c r="B66" s="6">
        <v>71</v>
      </c>
      <c r="C66" s="6">
        <v>110.1</v>
      </c>
      <c r="D66" s="6">
        <f t="shared" si="3"/>
        <v>39.099999999999994</v>
      </c>
      <c r="E66" s="31">
        <f t="shared" si="2"/>
        <v>155.07042253521126</v>
      </c>
      <c r="F66" s="51" t="e">
        <f>C66-#REF!</f>
        <v>#REF!</v>
      </c>
    </row>
    <row r="67" spans="1:6" ht="12.75">
      <c r="A67" s="20" t="s">
        <v>36</v>
      </c>
      <c r="B67" s="6">
        <v>0.2</v>
      </c>
      <c r="C67" s="6">
        <v>0.4</v>
      </c>
      <c r="D67" s="6">
        <f t="shared" si="3"/>
        <v>0.2</v>
      </c>
      <c r="E67" s="31">
        <v>0</v>
      </c>
      <c r="F67" s="51" t="e">
        <f>C67-#REF!</f>
        <v>#REF!</v>
      </c>
    </row>
    <row r="68" spans="1:6" ht="12.75">
      <c r="A68" s="20" t="s">
        <v>37</v>
      </c>
      <c r="B68" s="6">
        <v>2.4</v>
      </c>
      <c r="C68" s="6">
        <v>97.7</v>
      </c>
      <c r="D68" s="6">
        <f t="shared" si="3"/>
        <v>95.3</v>
      </c>
      <c r="E68" s="31">
        <v>0</v>
      </c>
      <c r="F68" s="51" t="e">
        <f>C68-#REF!</f>
        <v>#REF!</v>
      </c>
    </row>
    <row r="69" spans="1:6" ht="13.5" thickBot="1">
      <c r="A69" s="21" t="s">
        <v>15</v>
      </c>
      <c r="B69" s="9">
        <v>0</v>
      </c>
      <c r="C69" s="9">
        <v>0</v>
      </c>
      <c r="D69" s="9">
        <f t="shared" si="3"/>
        <v>0</v>
      </c>
      <c r="E69" s="25">
        <v>0</v>
      </c>
      <c r="F69" s="51" t="e">
        <f>C69-#REF!</f>
        <v>#REF!</v>
      </c>
    </row>
    <row r="70" spans="1:6" ht="13.5" thickBot="1">
      <c r="A70" s="15" t="s">
        <v>19</v>
      </c>
      <c r="B70" s="16">
        <f>SUM(B50:B69)</f>
        <v>239160.40000000005</v>
      </c>
      <c r="C70" s="16">
        <f>SUM(C50:C69)</f>
        <v>261721.2</v>
      </c>
      <c r="D70" s="44">
        <f>SUM(D50:D69)</f>
        <v>22560.799999999996</v>
      </c>
      <c r="E70" s="17">
        <f t="shared" si="2"/>
        <v>109.43333428109334</v>
      </c>
      <c r="F70" s="56" t="e">
        <f>SUM(F50:F69)</f>
        <v>#REF!</v>
      </c>
    </row>
    <row r="71" spans="1:6" ht="12.75">
      <c r="A71" s="19" t="s">
        <v>38</v>
      </c>
      <c r="B71" s="7">
        <v>23601.7</v>
      </c>
      <c r="C71" s="7">
        <v>23601.7</v>
      </c>
      <c r="D71" s="7">
        <f t="shared" si="3"/>
        <v>0</v>
      </c>
      <c r="E71" s="14">
        <f t="shared" si="2"/>
        <v>100</v>
      </c>
      <c r="F71" s="51" t="e">
        <f>C71-#REF!</f>
        <v>#REF!</v>
      </c>
    </row>
    <row r="72" spans="1:6" ht="12.75">
      <c r="A72" s="20" t="s">
        <v>39</v>
      </c>
      <c r="B72" s="6">
        <v>114674.2</v>
      </c>
      <c r="C72" s="6">
        <v>89558</v>
      </c>
      <c r="D72" s="6">
        <f t="shared" si="3"/>
        <v>-25116.199999999997</v>
      </c>
      <c r="E72" s="24">
        <f t="shared" si="2"/>
        <v>78.09777613447488</v>
      </c>
      <c r="F72" s="51" t="e">
        <f>C72-#REF!</f>
        <v>#REF!</v>
      </c>
    </row>
    <row r="73" spans="1:6" ht="26.25" thickBot="1">
      <c r="A73" s="21" t="s">
        <v>40</v>
      </c>
      <c r="B73" s="9">
        <v>1281.3</v>
      </c>
      <c r="C73" s="9">
        <v>1281.2</v>
      </c>
      <c r="D73" s="9">
        <f t="shared" si="3"/>
        <v>-0.09999999999990905</v>
      </c>
      <c r="E73" s="24">
        <f t="shared" si="2"/>
        <v>99.99219542651994</v>
      </c>
      <c r="F73" s="51" t="e">
        <f>C73-#REF!</f>
        <v>#REF!</v>
      </c>
    </row>
    <row r="74" spans="1:6" ht="13.5" thickBot="1">
      <c r="A74" s="15" t="s">
        <v>48</v>
      </c>
      <c r="B74" s="16">
        <f>B71+B72+B73</f>
        <v>139557.19999999998</v>
      </c>
      <c r="C74" s="16">
        <f>C71+C72+C73</f>
        <v>114440.9</v>
      </c>
      <c r="D74" s="44">
        <f>D71+D72+D73</f>
        <v>-25116.299999999996</v>
      </c>
      <c r="E74" s="45">
        <f t="shared" si="2"/>
        <v>82.00286334205616</v>
      </c>
      <c r="F74" s="56" t="e">
        <f>SUM(F71:F73)</f>
        <v>#REF!</v>
      </c>
    </row>
    <row r="75" spans="1:6" ht="13.5" thickBot="1">
      <c r="A75" s="22" t="s">
        <v>51</v>
      </c>
      <c r="B75" s="4">
        <v>154.1</v>
      </c>
      <c r="C75" s="4">
        <v>-6764.5</v>
      </c>
      <c r="D75" s="4">
        <v>0</v>
      </c>
      <c r="E75" s="55">
        <f t="shared" si="2"/>
        <v>-4389.682024659312</v>
      </c>
      <c r="F75" s="51" t="e">
        <f>C75-#REF!</f>
        <v>#REF!</v>
      </c>
    </row>
    <row r="76" spans="1:6" ht="13.5" thickBot="1">
      <c r="A76" s="12" t="s">
        <v>33</v>
      </c>
      <c r="B76" s="27">
        <f>B70+B74+B75</f>
        <v>378871.7</v>
      </c>
      <c r="C76" s="27">
        <f>C70+C74+C75</f>
        <v>369397.6</v>
      </c>
      <c r="D76" s="13">
        <f>D70+D74+D75</f>
        <v>-2555.5</v>
      </c>
      <c r="E76" s="45">
        <f t="shared" si="2"/>
        <v>97.49939095477438</v>
      </c>
      <c r="F76" s="52" t="e">
        <f>F70+F74+F75</f>
        <v>#REF!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7">
      <selection activeCell="G75" sqref="G75"/>
    </sheetView>
  </sheetViews>
  <sheetFormatPr defaultColWidth="9.00390625" defaultRowHeight="12.75"/>
  <cols>
    <col min="1" max="1" width="33.75390625" style="0" customWidth="1"/>
    <col min="2" max="2" width="10.00390625" style="0" customWidth="1"/>
    <col min="3" max="3" width="9.875" style="0" customWidth="1"/>
    <col min="4" max="4" width="11.125" style="0" customWidth="1"/>
    <col min="5" max="5" width="10.75390625" style="0" customWidth="1"/>
    <col min="6" max="6" width="9.625" style="0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80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 t="s">
        <v>1</v>
      </c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 t="s">
        <v>29</v>
      </c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 t="s">
        <v>53</v>
      </c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2.75">
      <c r="A9" s="19" t="s">
        <v>2</v>
      </c>
      <c r="B9" s="7">
        <v>228420.9</v>
      </c>
      <c r="C9" s="7">
        <v>145557.7</v>
      </c>
      <c r="D9" s="7">
        <f>C9-B9</f>
        <v>-82863.19999999998</v>
      </c>
      <c r="E9" s="32">
        <f>C9/B9*100</f>
        <v>63.72345963088317</v>
      </c>
      <c r="F9" s="33">
        <f>C9-'[7]01.09.15'!C9</f>
        <v>14758.600000000006</v>
      </c>
    </row>
    <row r="10" spans="1:6" ht="12.75">
      <c r="A10" s="19" t="s">
        <v>57</v>
      </c>
      <c r="B10" s="7">
        <v>4970</v>
      </c>
      <c r="C10" s="7">
        <v>3644.5</v>
      </c>
      <c r="D10" s="7">
        <f aca="true" t="shared" si="0" ref="D10:D35">C10-B10</f>
        <v>-1325.5</v>
      </c>
      <c r="E10" s="32">
        <f aca="true" t="shared" si="1" ref="E10:E34">C10/B10*100</f>
        <v>73.32997987927565</v>
      </c>
      <c r="F10" s="33">
        <f>C10-'[7]01.09.15'!C10</f>
        <v>343.0999999999999</v>
      </c>
    </row>
    <row r="11" spans="1:6" ht="12.75">
      <c r="A11" s="20" t="s">
        <v>3</v>
      </c>
      <c r="B11" s="6">
        <v>23774</v>
      </c>
      <c r="C11" s="6">
        <v>16857</v>
      </c>
      <c r="D11" s="7">
        <f t="shared" si="0"/>
        <v>-6917</v>
      </c>
      <c r="E11" s="32">
        <f t="shared" si="1"/>
        <v>70.90519054429208</v>
      </c>
      <c r="F11" s="33">
        <f>C11-'[7]01.09.15'!C11</f>
        <v>401.40000000000146</v>
      </c>
    </row>
    <row r="12" spans="1:6" ht="25.5">
      <c r="A12" s="20" t="s">
        <v>4</v>
      </c>
      <c r="B12" s="6">
        <v>0</v>
      </c>
      <c r="C12" s="6">
        <v>0</v>
      </c>
      <c r="D12" s="7">
        <f t="shared" si="0"/>
        <v>0</v>
      </c>
      <c r="E12" s="32">
        <v>0</v>
      </c>
      <c r="F12" s="33">
        <f>C12-'[7]01.09.15'!C12</f>
        <v>0</v>
      </c>
    </row>
    <row r="13" spans="1:6" ht="25.5">
      <c r="A13" s="20" t="s">
        <v>56</v>
      </c>
      <c r="B13" s="6">
        <v>251</v>
      </c>
      <c r="C13" s="6">
        <v>287.9</v>
      </c>
      <c r="D13" s="7">
        <f t="shared" si="0"/>
        <v>36.89999999999998</v>
      </c>
      <c r="E13" s="32">
        <f t="shared" si="1"/>
        <v>114.70119521912349</v>
      </c>
      <c r="F13" s="33">
        <f>C13-'[7]01.09.15'!C13</f>
        <v>55.99999999999997</v>
      </c>
    </row>
    <row r="14" spans="1:6" ht="12.75">
      <c r="A14" s="20" t="s">
        <v>43</v>
      </c>
      <c r="B14" s="6">
        <v>8646</v>
      </c>
      <c r="C14" s="6">
        <v>5982.9</v>
      </c>
      <c r="D14" s="7">
        <f t="shared" si="0"/>
        <v>-2663.1000000000004</v>
      </c>
      <c r="E14" s="32">
        <f t="shared" si="1"/>
        <v>69.19847328244273</v>
      </c>
      <c r="F14" s="33">
        <f>C14-'[7]01.09.15'!C14</f>
        <v>12.399999999999636</v>
      </c>
    </row>
    <row r="15" spans="1:6" ht="12.75">
      <c r="A15" s="20" t="s">
        <v>44</v>
      </c>
      <c r="B15" s="6">
        <v>21560</v>
      </c>
      <c r="C15" s="6">
        <v>15499.1</v>
      </c>
      <c r="D15" s="7">
        <f t="shared" si="0"/>
        <v>-6060.9</v>
      </c>
      <c r="E15" s="32">
        <f t="shared" si="1"/>
        <v>71.88821892393321</v>
      </c>
      <c r="F15" s="33">
        <f>C15-'[7]01.09.15'!C15</f>
        <v>7605.5</v>
      </c>
    </row>
    <row r="16" spans="1:6" ht="12.75">
      <c r="A16" s="20" t="s">
        <v>5</v>
      </c>
      <c r="B16" s="6">
        <v>7238</v>
      </c>
      <c r="C16" s="6">
        <v>4766.8</v>
      </c>
      <c r="D16" s="7">
        <f t="shared" si="0"/>
        <v>-2471.2</v>
      </c>
      <c r="E16" s="32">
        <f t="shared" si="1"/>
        <v>65.85797181541862</v>
      </c>
      <c r="F16" s="33">
        <f>C16-'[7]01.09.15'!C16</f>
        <v>543.3000000000002</v>
      </c>
    </row>
    <row r="17" spans="1:6" ht="12.75">
      <c r="A17" s="20" t="s">
        <v>6</v>
      </c>
      <c r="B17" s="6">
        <v>24.2</v>
      </c>
      <c r="C17" s="6">
        <v>-4.5</v>
      </c>
      <c r="D17" s="7">
        <f t="shared" si="0"/>
        <v>-28.7</v>
      </c>
      <c r="E17" s="32">
        <f t="shared" si="1"/>
        <v>-18.595041322314053</v>
      </c>
      <c r="F17" s="33">
        <f>C17-'[7]01.09.15'!C17</f>
        <v>-8.5</v>
      </c>
    </row>
    <row r="18" spans="1:6" ht="12.75">
      <c r="A18" s="20" t="s">
        <v>7</v>
      </c>
      <c r="B18" s="6">
        <v>37907.8</v>
      </c>
      <c r="C18" s="6">
        <v>27753.4</v>
      </c>
      <c r="D18" s="7">
        <f t="shared" si="0"/>
        <v>-10154.400000000001</v>
      </c>
      <c r="E18" s="32">
        <f t="shared" si="1"/>
        <v>73.21290077503838</v>
      </c>
      <c r="F18" s="33">
        <f>C18-'[7]01.09.15'!C18</f>
        <v>10613.900000000001</v>
      </c>
    </row>
    <row r="19" spans="1:6" ht="12.75">
      <c r="A19" s="57" t="s">
        <v>8</v>
      </c>
      <c r="B19" s="6">
        <v>6000</v>
      </c>
      <c r="C19" s="6">
        <v>4321.3</v>
      </c>
      <c r="D19" s="7">
        <f t="shared" si="0"/>
        <v>-1678.6999999999998</v>
      </c>
      <c r="E19" s="32">
        <f t="shared" si="1"/>
        <v>72.02166666666668</v>
      </c>
      <c r="F19" s="33">
        <f>C19-'[7]01.09.15'!C19</f>
        <v>563.4000000000001</v>
      </c>
    </row>
    <row r="20" spans="1:6" ht="25.5">
      <c r="A20" s="20" t="s">
        <v>59</v>
      </c>
      <c r="B20" s="6">
        <v>10.6</v>
      </c>
      <c r="C20" s="28">
        <v>4.7</v>
      </c>
      <c r="D20" s="7">
        <f t="shared" si="0"/>
        <v>-5.8999999999999995</v>
      </c>
      <c r="E20" s="32">
        <f t="shared" si="1"/>
        <v>44.339622641509436</v>
      </c>
      <c r="F20" s="33">
        <f>C20-'[7]01.09.15'!C20</f>
        <v>0</v>
      </c>
    </row>
    <row r="21" spans="1:6" ht="12.75">
      <c r="A21" s="20" t="s">
        <v>9</v>
      </c>
      <c r="B21" s="6">
        <v>3643</v>
      </c>
      <c r="C21" s="6">
        <v>3219.8</v>
      </c>
      <c r="D21" s="7">
        <f t="shared" si="0"/>
        <v>-423.1999999999998</v>
      </c>
      <c r="E21" s="32">
        <f t="shared" si="1"/>
        <v>88.3832006587977</v>
      </c>
      <c r="F21" s="33">
        <f>C21-'[7]01.09.15'!C21</f>
        <v>20.800000000000182</v>
      </c>
    </row>
    <row r="22" spans="1:6" ht="12.75">
      <c r="A22" s="74" t="s">
        <v>47</v>
      </c>
      <c r="B22" s="6">
        <v>1055.3</v>
      </c>
      <c r="C22" s="6">
        <v>1905.4</v>
      </c>
      <c r="D22" s="7">
        <f t="shared" si="0"/>
        <v>850.1000000000001</v>
      </c>
      <c r="E22" s="32">
        <f t="shared" si="1"/>
        <v>180.5552923339335</v>
      </c>
      <c r="F22" s="33">
        <f>C22-'[7]01.09.15'!C22</f>
        <v>637.3000000000002</v>
      </c>
    </row>
    <row r="23" spans="1:6" ht="12.75">
      <c r="A23" s="20" t="s">
        <v>10</v>
      </c>
      <c r="B23" s="6">
        <v>204</v>
      </c>
      <c r="C23" s="6">
        <v>148.5</v>
      </c>
      <c r="D23" s="7">
        <f t="shared" si="0"/>
        <v>-55.5</v>
      </c>
      <c r="E23" s="32">
        <f t="shared" si="1"/>
        <v>72.79411764705883</v>
      </c>
      <c r="F23" s="33">
        <f>C23-'[7]01.09.15'!C23</f>
        <v>15.599999999999994</v>
      </c>
    </row>
    <row r="24" spans="1:6" ht="25.5">
      <c r="A24" s="20" t="s">
        <v>11</v>
      </c>
      <c r="B24" s="6">
        <v>930</v>
      </c>
      <c r="C24" s="6">
        <v>1153.1</v>
      </c>
      <c r="D24" s="7">
        <f t="shared" si="0"/>
        <v>223.0999999999999</v>
      </c>
      <c r="E24" s="32">
        <f t="shared" si="1"/>
        <v>123.98924731182794</v>
      </c>
      <c r="F24" s="33">
        <f>C24-'[7]01.09.15'!C24</f>
        <v>398.89999999999986</v>
      </c>
    </row>
    <row r="25" spans="1:6" ht="25.5">
      <c r="A25" s="20" t="s">
        <v>41</v>
      </c>
      <c r="B25" s="6">
        <v>9746</v>
      </c>
      <c r="C25" s="6">
        <v>9415.7</v>
      </c>
      <c r="D25" s="7">
        <f t="shared" si="0"/>
        <v>-330.2999999999993</v>
      </c>
      <c r="E25" s="32">
        <f t="shared" si="1"/>
        <v>96.6109172994049</v>
      </c>
      <c r="F25" s="33">
        <f>C25-'[7]01.09.15'!C25</f>
        <v>302</v>
      </c>
    </row>
    <row r="26" spans="1:6" ht="12.75">
      <c r="A26" s="20" t="s">
        <v>12</v>
      </c>
      <c r="B26" s="6">
        <v>2979</v>
      </c>
      <c r="C26" s="6">
        <v>2355.6</v>
      </c>
      <c r="D26" s="7">
        <f t="shared" si="0"/>
        <v>-623.4000000000001</v>
      </c>
      <c r="E26" s="32">
        <f t="shared" si="1"/>
        <v>79.0735146022155</v>
      </c>
      <c r="F26" s="33">
        <f>C26-'[7]01.09.15'!C26</f>
        <v>368.79999999999995</v>
      </c>
    </row>
    <row r="27" spans="1:6" ht="12.75">
      <c r="A27" s="20" t="s">
        <v>45</v>
      </c>
      <c r="B27" s="6">
        <v>0</v>
      </c>
      <c r="C27" s="6">
        <v>0</v>
      </c>
      <c r="D27" s="7">
        <f t="shared" si="0"/>
        <v>0</v>
      </c>
      <c r="E27" s="32">
        <v>0</v>
      </c>
      <c r="F27" s="33">
        <f>C27-'[7]01.09.15'!C27</f>
        <v>0</v>
      </c>
    </row>
    <row r="28" spans="1:6" ht="12.75">
      <c r="A28" s="20" t="s">
        <v>14</v>
      </c>
      <c r="B28" s="6">
        <v>0</v>
      </c>
      <c r="C28" s="6">
        <v>35.7</v>
      </c>
      <c r="D28" s="7">
        <f t="shared" si="0"/>
        <v>35.7</v>
      </c>
      <c r="E28" s="32">
        <v>0</v>
      </c>
      <c r="F28" s="33">
        <f>C28-'[7]01.09.15'!C28</f>
        <v>0</v>
      </c>
    </row>
    <row r="29" spans="1:6" ht="13.5" thickBot="1">
      <c r="A29" s="21" t="s">
        <v>15</v>
      </c>
      <c r="B29" s="9">
        <v>0</v>
      </c>
      <c r="C29" s="9">
        <v>-143.9</v>
      </c>
      <c r="D29" s="4">
        <f t="shared" si="0"/>
        <v>-143.9</v>
      </c>
      <c r="E29" s="42">
        <v>0</v>
      </c>
      <c r="F29" s="33">
        <f>C29-'[7]01.09.15'!C29</f>
        <v>16.299999999999983</v>
      </c>
    </row>
    <row r="30" spans="1:6" ht="13.5" thickBot="1">
      <c r="A30" s="10" t="s">
        <v>19</v>
      </c>
      <c r="B30" s="59">
        <f>B9+B10+B11+B12+B13+B14+B15+B16+B17+B18+B19+B20+B21+B22+B23+B24+B25+B26+B27+B28+B29</f>
        <v>357359.8</v>
      </c>
      <c r="C30" s="12">
        <f>SUM(C9:C29)</f>
        <v>242760.7</v>
      </c>
      <c r="D30" s="59">
        <f>SUM(D9:D29)</f>
        <v>-114599.09999999995</v>
      </c>
      <c r="E30" s="17">
        <f t="shared" si="1"/>
        <v>67.93173154898788</v>
      </c>
      <c r="F30" s="12">
        <f>SUM(F9:F29)</f>
        <v>36648.800000000025</v>
      </c>
    </row>
    <row r="31" spans="1:6" ht="25.5">
      <c r="A31" s="19" t="s">
        <v>49</v>
      </c>
      <c r="B31" s="7">
        <v>127600</v>
      </c>
      <c r="C31" s="7">
        <v>119809</v>
      </c>
      <c r="D31" s="7">
        <f t="shared" si="0"/>
        <v>-7791</v>
      </c>
      <c r="E31" s="32">
        <f t="shared" si="1"/>
        <v>93.89420062695925</v>
      </c>
      <c r="F31" s="33">
        <f>C31-'[7]01.09.15'!C31</f>
        <v>17263.600000000006</v>
      </c>
    </row>
    <row r="32" spans="1:6" ht="25.5">
      <c r="A32" s="20" t="s">
        <v>50</v>
      </c>
      <c r="B32" s="6">
        <v>745177.1</v>
      </c>
      <c r="C32" s="6">
        <v>516037.2</v>
      </c>
      <c r="D32" s="7">
        <f t="shared" si="0"/>
        <v>-229139.89999999997</v>
      </c>
      <c r="E32" s="32">
        <f t="shared" si="1"/>
        <v>69.25027620950779</v>
      </c>
      <c r="F32" s="33">
        <f>C32-'[7]01.09.15'!C32</f>
        <v>45465.29999999999</v>
      </c>
    </row>
    <row r="33" spans="1:6" ht="13.5" thickBot="1">
      <c r="A33" s="43" t="s">
        <v>16</v>
      </c>
      <c r="B33" s="9">
        <v>8763.5</v>
      </c>
      <c r="C33" s="9">
        <v>4531.5</v>
      </c>
      <c r="D33" s="4">
        <f t="shared" si="0"/>
        <v>-4232</v>
      </c>
      <c r="E33" s="42">
        <f t="shared" si="1"/>
        <v>51.70879214925543</v>
      </c>
      <c r="F33" s="33">
        <f>C33-'[7]01.09.15'!C33</f>
        <v>0</v>
      </c>
    </row>
    <row r="34" spans="1:6" ht="26.25" thickBot="1">
      <c r="A34" s="10" t="s">
        <v>48</v>
      </c>
      <c r="B34" s="59">
        <f>SUM(B31:B33)</f>
        <v>881540.6</v>
      </c>
      <c r="C34" s="59">
        <f>SUM(C31:C33)</f>
        <v>640377.7</v>
      </c>
      <c r="D34" s="59">
        <f>SUM(D31:D33)</f>
        <v>-241162.89999999997</v>
      </c>
      <c r="E34" s="17">
        <f t="shared" si="1"/>
        <v>72.64301837033938</v>
      </c>
      <c r="F34" s="11">
        <f>SUM(F31:F33)</f>
        <v>62728.899999999994</v>
      </c>
    </row>
    <row r="35" spans="1:6" ht="26.25" thickBot="1">
      <c r="A35" s="22" t="s">
        <v>51</v>
      </c>
      <c r="B35" s="4">
        <v>245</v>
      </c>
      <c r="C35" s="4">
        <v>4829.8</v>
      </c>
      <c r="D35" s="4">
        <f t="shared" si="0"/>
        <v>4584.8</v>
      </c>
      <c r="E35" s="42">
        <v>0</v>
      </c>
      <c r="F35" s="37">
        <f>C35-'[7]01.09.15'!C35</f>
        <v>0</v>
      </c>
    </row>
    <row r="36" spans="1:6" ht="13.5" thickBot="1">
      <c r="A36" s="10" t="s">
        <v>33</v>
      </c>
      <c r="B36" s="23">
        <f>B30+B34+B35</f>
        <v>1239145.4</v>
      </c>
      <c r="C36" s="65">
        <f>C30+C34+C35</f>
        <v>887968.2</v>
      </c>
      <c r="D36" s="65">
        <f>D30+D34+D35</f>
        <v>-351177.1999999999</v>
      </c>
      <c r="E36" s="65">
        <f>E30+E34+E35</f>
        <v>140.57474991932725</v>
      </c>
      <c r="F36" s="65">
        <f>F30+F34+F35</f>
        <v>99377.70000000001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81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 t="s">
        <v>1</v>
      </c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 t="s">
        <v>29</v>
      </c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 t="s">
        <v>53</v>
      </c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2.75">
      <c r="A50" s="19" t="s">
        <v>2</v>
      </c>
      <c r="B50" s="7">
        <v>81562.9</v>
      </c>
      <c r="C50" s="7">
        <v>53620.8</v>
      </c>
      <c r="D50" s="7">
        <f>C50-B50</f>
        <v>-27942.09999999999</v>
      </c>
      <c r="E50" s="32">
        <f>C50/B50*100</f>
        <v>65.74165460031462</v>
      </c>
      <c r="F50" s="33">
        <f>C50-'[7]01.09.15'!C50</f>
        <v>5435.700000000004</v>
      </c>
    </row>
    <row r="51" spans="1:6" ht="12.75">
      <c r="A51" s="19" t="s">
        <v>57</v>
      </c>
      <c r="B51" s="7">
        <v>4572.2</v>
      </c>
      <c r="C51" s="7">
        <v>3391.2</v>
      </c>
      <c r="D51" s="7">
        <f aca="true" t="shared" si="2" ref="D51:D69">C51-B51</f>
        <v>-1181</v>
      </c>
      <c r="E51" s="32">
        <f>C51/B51*100</f>
        <v>74.16998381523118</v>
      </c>
      <c r="F51" s="33">
        <f>C51-'[7]01.09.15'!C51</f>
        <v>319.1999999999998</v>
      </c>
    </row>
    <row r="52" spans="1:6" ht="12.75">
      <c r="A52" s="20" t="s">
        <v>3</v>
      </c>
      <c r="B52" s="6">
        <v>2475</v>
      </c>
      <c r="C52" s="6">
        <v>1873</v>
      </c>
      <c r="D52" s="7">
        <f t="shared" si="2"/>
        <v>-602</v>
      </c>
      <c r="E52" s="31">
        <f aca="true" t="shared" si="3" ref="E52:E76">C52/B52*100</f>
        <v>75.67676767676768</v>
      </c>
      <c r="F52" s="33">
        <f>C52-'[7]01.09.15'!C52</f>
        <v>44.59999999999991</v>
      </c>
    </row>
    <row r="53" spans="1:6" ht="25.5">
      <c r="A53" s="20" t="s">
        <v>4</v>
      </c>
      <c r="B53" s="6">
        <v>388.2</v>
      </c>
      <c r="C53" s="6">
        <v>416</v>
      </c>
      <c r="D53" s="7">
        <f t="shared" si="2"/>
        <v>27.80000000000001</v>
      </c>
      <c r="E53" s="31">
        <f t="shared" si="3"/>
        <v>107.16125708397732</v>
      </c>
      <c r="F53" s="33">
        <f>C53-'[7]01.09.15'!C53</f>
        <v>0</v>
      </c>
    </row>
    <row r="54" spans="1:6" ht="12.75">
      <c r="A54" s="20" t="s">
        <v>34</v>
      </c>
      <c r="B54" s="6">
        <v>14855</v>
      </c>
      <c r="C54" s="6">
        <v>11028.2</v>
      </c>
      <c r="D54" s="7">
        <f t="shared" si="2"/>
        <v>-3826.7999999999993</v>
      </c>
      <c r="E54" s="31">
        <f t="shared" si="3"/>
        <v>74.23897677549647</v>
      </c>
      <c r="F54" s="33">
        <f>C54-'[7]01.09.15'!C54</f>
        <v>4593.400000000001</v>
      </c>
    </row>
    <row r="55" spans="1:6" ht="25.5">
      <c r="A55" s="20" t="s">
        <v>55</v>
      </c>
      <c r="B55" s="28">
        <v>25994</v>
      </c>
      <c r="C55" s="28">
        <v>21482</v>
      </c>
      <c r="D55" s="7">
        <f t="shared" si="2"/>
        <v>-4512</v>
      </c>
      <c r="E55" s="31">
        <f t="shared" si="3"/>
        <v>82.6421481880434</v>
      </c>
      <c r="F55" s="33">
        <f>C55-'[7]01.09.15'!C55</f>
        <v>7617.799999999999</v>
      </c>
    </row>
    <row r="56" spans="1:6" ht="12.75">
      <c r="A56" s="20" t="s">
        <v>13</v>
      </c>
      <c r="B56" s="6">
        <v>66117</v>
      </c>
      <c r="C56" s="6">
        <v>52027.3</v>
      </c>
      <c r="D56" s="7">
        <f t="shared" si="2"/>
        <v>-14089.699999999997</v>
      </c>
      <c r="E56" s="31">
        <f t="shared" si="3"/>
        <v>78.68974696371585</v>
      </c>
      <c r="F56" s="33">
        <f>C56-'[7]01.09.15'!C56</f>
        <v>4436.700000000004</v>
      </c>
    </row>
    <row r="57" spans="1:6" ht="12.75">
      <c r="A57" s="20" t="s">
        <v>5</v>
      </c>
      <c r="B57" s="6">
        <v>64</v>
      </c>
      <c r="C57" s="6">
        <v>55.1</v>
      </c>
      <c r="D57" s="7">
        <f t="shared" si="2"/>
        <v>-8.899999999999999</v>
      </c>
      <c r="E57" s="31">
        <f t="shared" si="3"/>
        <v>86.09375</v>
      </c>
      <c r="F57" s="33">
        <f>C57-'[7]01.09.15'!C57</f>
        <v>8.899999999999999</v>
      </c>
    </row>
    <row r="58" spans="1:6" ht="12.75">
      <c r="A58" s="29" t="s">
        <v>18</v>
      </c>
      <c r="B58" s="28">
        <v>16782.4</v>
      </c>
      <c r="C58" s="28">
        <v>5671.4</v>
      </c>
      <c r="D58" s="7">
        <f t="shared" si="2"/>
        <v>-11111.000000000002</v>
      </c>
      <c r="E58" s="31">
        <f t="shared" si="3"/>
        <v>33.79373629516636</v>
      </c>
      <c r="F58" s="33">
        <f>C58-'[7]01.09.15'!C58</f>
        <v>2125.2999999999997</v>
      </c>
    </row>
    <row r="59" spans="1:6" ht="12.75">
      <c r="A59" s="20" t="s">
        <v>35</v>
      </c>
      <c r="B59" s="6">
        <v>3953.3</v>
      </c>
      <c r="C59" s="6">
        <v>2655.8</v>
      </c>
      <c r="D59" s="7">
        <f t="shared" si="2"/>
        <v>-1297.5</v>
      </c>
      <c r="E59" s="31">
        <f t="shared" si="3"/>
        <v>67.17931854400122</v>
      </c>
      <c r="F59" s="33">
        <f>C59-'[7]01.09.15'!C59</f>
        <v>264.60000000000036</v>
      </c>
    </row>
    <row r="60" spans="1:6" ht="25.5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C60-'[7]01.09.15'!C60</f>
        <v>0</v>
      </c>
    </row>
    <row r="61" spans="1:6" ht="12.75">
      <c r="A61" s="29" t="s">
        <v>46</v>
      </c>
      <c r="B61" s="28">
        <v>10857.5</v>
      </c>
      <c r="C61" s="28">
        <v>129.4</v>
      </c>
      <c r="D61" s="7">
        <f t="shared" si="2"/>
        <v>-10728.1</v>
      </c>
      <c r="E61" s="31">
        <f t="shared" si="3"/>
        <v>1.1918029012203548</v>
      </c>
      <c r="F61" s="33">
        <f>C61-'[7]01.09.15'!C61</f>
        <v>27.30000000000001</v>
      </c>
    </row>
    <row r="62" spans="1:6" ht="25.5">
      <c r="A62" s="20" t="s">
        <v>42</v>
      </c>
      <c r="B62" s="76">
        <v>3374.4</v>
      </c>
      <c r="C62" s="6">
        <v>1168.4</v>
      </c>
      <c r="D62" s="7">
        <f t="shared" si="2"/>
        <v>-2206</v>
      </c>
      <c r="E62" s="31">
        <f t="shared" si="3"/>
        <v>34.625414888572784</v>
      </c>
      <c r="F62" s="33">
        <f>C62-'[7]01.09.15'!C62</f>
        <v>40.600000000000136</v>
      </c>
    </row>
    <row r="63" spans="1:6" ht="12.75">
      <c r="A63" s="20" t="s">
        <v>47</v>
      </c>
      <c r="B63" s="6">
        <v>203</v>
      </c>
      <c r="C63" s="6">
        <v>135.9</v>
      </c>
      <c r="D63" s="7">
        <f t="shared" si="2"/>
        <v>-67.1</v>
      </c>
      <c r="E63" s="31">
        <f t="shared" si="3"/>
        <v>66.94581280788178</v>
      </c>
      <c r="F63" s="33">
        <f>C63-'[7]01.09.15'!C63</f>
        <v>8.100000000000009</v>
      </c>
    </row>
    <row r="64" spans="1:6" ht="12.75">
      <c r="A64" s="29" t="s">
        <v>10</v>
      </c>
      <c r="B64" s="28">
        <v>2945</v>
      </c>
      <c r="C64" s="28">
        <v>1379.3</v>
      </c>
      <c r="D64" s="7">
        <f t="shared" si="2"/>
        <v>-1565.7</v>
      </c>
      <c r="E64" s="31">
        <v>0</v>
      </c>
      <c r="F64" s="33">
        <f>C64-'[7]01.09.15'!C64</f>
        <v>0</v>
      </c>
    </row>
    <row r="65" spans="1:6" ht="25.5">
      <c r="A65" s="29" t="s">
        <v>41</v>
      </c>
      <c r="B65" s="28">
        <v>10514.6</v>
      </c>
      <c r="C65" s="28">
        <v>7742.2</v>
      </c>
      <c r="D65" s="7">
        <f t="shared" si="2"/>
        <v>-2772.4000000000005</v>
      </c>
      <c r="E65" s="31">
        <f t="shared" si="3"/>
        <v>73.63285336579612</v>
      </c>
      <c r="F65" s="33">
        <f>C65-'[7]01.09.15'!C65</f>
        <v>670.1999999999998</v>
      </c>
    </row>
    <row r="66" spans="1:6" ht="12.75">
      <c r="A66" s="20" t="s">
        <v>12</v>
      </c>
      <c r="B66" s="6">
        <v>80</v>
      </c>
      <c r="C66" s="6">
        <v>84</v>
      </c>
      <c r="D66" s="7">
        <f t="shared" si="2"/>
        <v>4</v>
      </c>
      <c r="E66" s="31">
        <f t="shared" si="3"/>
        <v>105</v>
      </c>
      <c r="F66" s="33">
        <f>C66-'[7]01.09.15'!C66</f>
        <v>21.9</v>
      </c>
    </row>
    <row r="67" spans="1:6" ht="25.5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C67-'[7]01.09.15'!C67</f>
        <v>0</v>
      </c>
    </row>
    <row r="68" spans="1:6" ht="12.75">
      <c r="A68" s="20" t="s">
        <v>37</v>
      </c>
      <c r="B68" s="6">
        <v>6.4</v>
      </c>
      <c r="C68" s="6">
        <v>13</v>
      </c>
      <c r="D68" s="7">
        <f t="shared" si="2"/>
        <v>6.6</v>
      </c>
      <c r="E68" s="31">
        <v>0</v>
      </c>
      <c r="F68" s="33">
        <f>C68-'[7]01.09.15'!C68</f>
        <v>4.300000000000001</v>
      </c>
    </row>
    <row r="69" spans="1:6" ht="13.5" thickBot="1">
      <c r="A69" s="21" t="s">
        <v>15</v>
      </c>
      <c r="B69" s="9">
        <v>0</v>
      </c>
      <c r="C69" s="9">
        <v>5.7</v>
      </c>
      <c r="D69" s="7">
        <f t="shared" si="2"/>
        <v>5.7</v>
      </c>
      <c r="E69" s="25">
        <v>0</v>
      </c>
      <c r="F69" s="37">
        <f>C69-'[7]01.09.15'!C69</f>
        <v>3.9000000000000004</v>
      </c>
    </row>
    <row r="70" spans="1:6" ht="13.5" thickBot="1">
      <c r="A70" s="15" t="s">
        <v>19</v>
      </c>
      <c r="B70" s="16">
        <f>SUM(B50:B69)</f>
        <v>244744.89999999997</v>
      </c>
      <c r="C70" s="16">
        <f>SUM(C50:C69)</f>
        <v>162878.69999999998</v>
      </c>
      <c r="D70" s="44">
        <f>SUM(D50:D69)</f>
        <v>-81866.19999999998</v>
      </c>
      <c r="E70" s="17">
        <f t="shared" si="3"/>
        <v>66.55039594287767</v>
      </c>
      <c r="F70" s="34">
        <f>C70-'[7]01.09.15'!C70</f>
        <v>25622.49999999994</v>
      </c>
    </row>
    <row r="71" spans="1:6" ht="12.75">
      <c r="A71" s="19" t="s">
        <v>38</v>
      </c>
      <c r="B71" s="7">
        <v>25959.4</v>
      </c>
      <c r="C71" s="7">
        <v>18566.5</v>
      </c>
      <c r="D71" s="7">
        <f>C71-B71</f>
        <v>-7392.9000000000015</v>
      </c>
      <c r="E71" s="14">
        <f t="shared" si="3"/>
        <v>71.52129864326602</v>
      </c>
      <c r="F71" s="33">
        <f>C71-'[7]01.09.15'!C71</f>
        <v>3402</v>
      </c>
    </row>
    <row r="72" spans="1:6" ht="12.75">
      <c r="A72" s="20" t="s">
        <v>39</v>
      </c>
      <c r="B72" s="6">
        <v>90416.4</v>
      </c>
      <c r="C72" s="6">
        <v>53921.7</v>
      </c>
      <c r="D72" s="6">
        <f>C72-B72</f>
        <v>-36494.7</v>
      </c>
      <c r="E72" s="24">
        <f t="shared" si="3"/>
        <v>59.63707911396605</v>
      </c>
      <c r="F72" s="33">
        <f>C72-'[7]01.09.15'!C72</f>
        <v>3528.699999999997</v>
      </c>
    </row>
    <row r="73" spans="1:6" ht="26.25" thickBot="1">
      <c r="A73" s="21" t="s">
        <v>40</v>
      </c>
      <c r="B73" s="9">
        <v>5200.8</v>
      </c>
      <c r="C73" s="9">
        <v>283.2</v>
      </c>
      <c r="D73" s="9">
        <f>C73-B73</f>
        <v>-4917.6</v>
      </c>
      <c r="E73" s="26">
        <v>0</v>
      </c>
      <c r="F73" s="37">
        <f>C73-'[7]01.09.15'!C73</f>
        <v>0</v>
      </c>
    </row>
    <row r="74" spans="1:6" ht="26.25" thickBot="1">
      <c r="A74" s="15" t="s">
        <v>48</v>
      </c>
      <c r="B74" s="16">
        <f>B71+B72+B73</f>
        <v>121576.59999999999</v>
      </c>
      <c r="C74" s="16">
        <f>C71+C72+C73</f>
        <v>72771.4</v>
      </c>
      <c r="D74" s="44">
        <f>D71+D72+D73</f>
        <v>-48805.2</v>
      </c>
      <c r="E74" s="45">
        <f t="shared" si="3"/>
        <v>59.85641973866681</v>
      </c>
      <c r="F74" s="34">
        <f>C74-'[7]01.09.15'!C74</f>
        <v>6930.699999999997</v>
      </c>
    </row>
    <row r="75" spans="1:6" ht="26.25" thickBot="1">
      <c r="A75" s="22" t="s">
        <v>51</v>
      </c>
      <c r="B75" s="4">
        <v>4592.4</v>
      </c>
      <c r="C75" s="4">
        <v>-6182.9</v>
      </c>
      <c r="D75" s="4">
        <v>0</v>
      </c>
      <c r="E75" s="77">
        <v>0</v>
      </c>
      <c r="F75" s="33">
        <f>C75-'[7]01.09.15'!C75</f>
        <v>0</v>
      </c>
    </row>
    <row r="76" spans="1:6" ht="13.5" thickBot="1">
      <c r="A76" s="12" t="s">
        <v>33</v>
      </c>
      <c r="B76" s="27">
        <f>B70+B74+B75</f>
        <v>370913.89999999997</v>
      </c>
      <c r="C76" s="27">
        <f>C70+C74+C75</f>
        <v>229467.19999999998</v>
      </c>
      <c r="D76" s="13">
        <f>D70+D74+D75</f>
        <v>-130671.39999999998</v>
      </c>
      <c r="E76" s="45">
        <f t="shared" si="3"/>
        <v>61.86535473596433</v>
      </c>
      <c r="F76" s="66">
        <f>F70+F74+F75</f>
        <v>32553.19999999994</v>
      </c>
    </row>
    <row r="77" spans="1:6" ht="12.75">
      <c r="A77" s="3"/>
      <c r="B77" s="4"/>
      <c r="C77" s="4"/>
      <c r="D77" s="3"/>
      <c r="E77" s="3"/>
      <c r="F77" s="78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8"/>
  <sheetViews>
    <sheetView zoomScalePageLayoutView="0" workbookViewId="0" topLeftCell="A1">
      <selection activeCell="F73" sqref="F73"/>
    </sheetView>
  </sheetViews>
  <sheetFormatPr defaultColWidth="9.00390625" defaultRowHeight="12.75"/>
  <cols>
    <col min="1" max="1" width="33.75390625" style="0" customWidth="1"/>
    <col min="2" max="2" width="10.00390625" style="0" customWidth="1"/>
    <col min="3" max="3" width="9.875" style="0" customWidth="1"/>
    <col min="4" max="4" width="11.125" style="0" customWidth="1"/>
    <col min="5" max="5" width="16.375" style="0" customWidth="1"/>
  </cols>
  <sheetData>
    <row r="2" spans="1:6" ht="12.75">
      <c r="A2" s="79" t="s">
        <v>20</v>
      </c>
      <c r="B2" s="79"/>
      <c r="C2" s="79"/>
      <c r="D2" s="79"/>
      <c r="E2" s="79"/>
      <c r="F2" s="79"/>
    </row>
    <row r="3" spans="1:6" ht="12.75">
      <c r="A3" s="79" t="s">
        <v>82</v>
      </c>
      <c r="B3" s="79"/>
      <c r="C3" s="79"/>
      <c r="D3" s="79"/>
      <c r="E3" s="79"/>
      <c r="F3" s="79"/>
    </row>
    <row r="4" spans="1:5" ht="13.5" thickBot="1">
      <c r="A4" s="2"/>
      <c r="B4" s="2"/>
      <c r="C4" s="2"/>
      <c r="D4" s="2"/>
      <c r="E4" s="2" t="s">
        <v>0</v>
      </c>
    </row>
    <row r="5" spans="1:5" ht="12.75">
      <c r="A5" s="5"/>
      <c r="B5" s="39" t="s">
        <v>21</v>
      </c>
      <c r="C5" s="39" t="s">
        <v>22</v>
      </c>
      <c r="D5" s="39" t="s">
        <v>23</v>
      </c>
      <c r="E5" s="39" t="s">
        <v>24</v>
      </c>
    </row>
    <row r="6" spans="1:5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</row>
    <row r="7" spans="1:5" ht="13.5" thickBot="1">
      <c r="A7" s="8"/>
      <c r="B7" s="41" t="s">
        <v>70</v>
      </c>
      <c r="C7" s="41" t="s">
        <v>30</v>
      </c>
      <c r="D7" s="9"/>
      <c r="E7" s="41" t="s">
        <v>31</v>
      </c>
    </row>
    <row r="8" spans="1:5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2.75">
      <c r="A9" s="19" t="s">
        <v>2</v>
      </c>
      <c r="B9" s="7">
        <v>228420.9</v>
      </c>
      <c r="C9" s="7">
        <v>160307.2</v>
      </c>
      <c r="D9" s="7">
        <f>C9-B9</f>
        <v>-68113.69999999998</v>
      </c>
      <c r="E9" s="32">
        <f>C9/B9*100</f>
        <v>70.18061832345465</v>
      </c>
    </row>
    <row r="10" spans="1:5" ht="12.75">
      <c r="A10" s="19" t="s">
        <v>57</v>
      </c>
      <c r="B10" s="7">
        <v>4970</v>
      </c>
      <c r="C10" s="7">
        <v>4107.9</v>
      </c>
      <c r="D10" s="7">
        <f aca="true" t="shared" si="0" ref="D10:D35">C10-B10</f>
        <v>-862.1000000000004</v>
      </c>
      <c r="E10" s="32">
        <f>C10/B10*100</f>
        <v>82.65392354124748</v>
      </c>
    </row>
    <row r="11" spans="1:5" ht="12.75">
      <c r="A11" s="20" t="s">
        <v>3</v>
      </c>
      <c r="B11" s="6">
        <v>23774</v>
      </c>
      <c r="C11" s="6">
        <v>21322.7</v>
      </c>
      <c r="D11" s="7">
        <f t="shared" si="0"/>
        <v>-2451.2999999999993</v>
      </c>
      <c r="E11" s="32">
        <f>C11/B11*100</f>
        <v>89.68915622108186</v>
      </c>
    </row>
    <row r="12" spans="1:5" ht="25.5">
      <c r="A12" s="20" t="s">
        <v>4</v>
      </c>
      <c r="B12" s="6">
        <v>0</v>
      </c>
      <c r="C12" s="6">
        <v>0</v>
      </c>
      <c r="D12" s="7">
        <f t="shared" si="0"/>
        <v>0</v>
      </c>
      <c r="E12" s="32">
        <v>0</v>
      </c>
    </row>
    <row r="13" spans="1:5" ht="25.5">
      <c r="A13" s="20" t="s">
        <v>56</v>
      </c>
      <c r="B13" s="6">
        <v>251</v>
      </c>
      <c r="C13" s="6">
        <v>297.7</v>
      </c>
      <c r="D13" s="7">
        <f t="shared" si="0"/>
        <v>46.69999999999999</v>
      </c>
      <c r="E13" s="32">
        <f aca="true" t="shared" si="1" ref="E13:E26">C13/B13*100</f>
        <v>118.60557768924302</v>
      </c>
    </row>
    <row r="14" spans="1:5" ht="12.75">
      <c r="A14" s="20" t="s">
        <v>43</v>
      </c>
      <c r="B14" s="6">
        <v>8646</v>
      </c>
      <c r="C14" s="6">
        <v>7634.8</v>
      </c>
      <c r="D14" s="7">
        <f t="shared" si="0"/>
        <v>-1011.1999999999998</v>
      </c>
      <c r="E14" s="32">
        <f t="shared" si="1"/>
        <v>88.30441822808235</v>
      </c>
    </row>
    <row r="15" spans="1:5" ht="12.75">
      <c r="A15" s="20" t="s">
        <v>44</v>
      </c>
      <c r="B15" s="6">
        <v>21560</v>
      </c>
      <c r="C15" s="6">
        <v>21888.2</v>
      </c>
      <c r="D15" s="7">
        <f t="shared" si="0"/>
        <v>328.2000000000007</v>
      </c>
      <c r="E15" s="32">
        <f t="shared" si="1"/>
        <v>101.52226345083488</v>
      </c>
    </row>
    <row r="16" spans="1:5" ht="12.75">
      <c r="A16" s="20" t="s">
        <v>5</v>
      </c>
      <c r="B16" s="6">
        <v>7238</v>
      </c>
      <c r="C16" s="6">
        <v>5501.8</v>
      </c>
      <c r="D16" s="7">
        <f t="shared" si="0"/>
        <v>-1736.1999999999998</v>
      </c>
      <c r="E16" s="32">
        <f t="shared" si="1"/>
        <v>76.01271069356176</v>
      </c>
    </row>
    <row r="17" spans="1:5" ht="12.75">
      <c r="A17" s="20" t="s">
        <v>6</v>
      </c>
      <c r="B17" s="6">
        <v>24.2</v>
      </c>
      <c r="C17" s="6">
        <v>16.7</v>
      </c>
      <c r="D17" s="7">
        <f t="shared" si="0"/>
        <v>-7.5</v>
      </c>
      <c r="E17" s="32">
        <f t="shared" si="1"/>
        <v>69.00826446280992</v>
      </c>
    </row>
    <row r="18" spans="1:5" ht="12.75">
      <c r="A18" s="20" t="s">
        <v>7</v>
      </c>
      <c r="B18" s="6">
        <v>37907.8</v>
      </c>
      <c r="C18" s="6">
        <f>28006.2+1.3</f>
        <v>28007.5</v>
      </c>
      <c r="D18" s="7">
        <f t="shared" si="0"/>
        <v>-9900.300000000003</v>
      </c>
      <c r="E18" s="32">
        <f t="shared" si="1"/>
        <v>73.88321137074692</v>
      </c>
    </row>
    <row r="19" spans="1:5" ht="12.75">
      <c r="A19" s="57" t="s">
        <v>8</v>
      </c>
      <c r="B19" s="6">
        <v>6000</v>
      </c>
      <c r="C19" s="6">
        <v>4789.1</v>
      </c>
      <c r="D19" s="7">
        <f t="shared" si="0"/>
        <v>-1210.8999999999996</v>
      </c>
      <c r="E19" s="32">
        <f t="shared" si="1"/>
        <v>79.81833333333334</v>
      </c>
    </row>
    <row r="20" spans="1:5" ht="25.5">
      <c r="A20" s="20" t="s">
        <v>59</v>
      </c>
      <c r="B20" s="6">
        <v>10.6</v>
      </c>
      <c r="C20" s="28">
        <v>4.7</v>
      </c>
      <c r="D20" s="7">
        <f t="shared" si="0"/>
        <v>-5.8999999999999995</v>
      </c>
      <c r="E20" s="32">
        <f t="shared" si="1"/>
        <v>44.339622641509436</v>
      </c>
    </row>
    <row r="21" spans="1:5" ht="12.75">
      <c r="A21" s="20" t="s">
        <v>9</v>
      </c>
      <c r="B21" s="6">
        <v>3643</v>
      </c>
      <c r="C21" s="6">
        <v>3798.1</v>
      </c>
      <c r="D21" s="7">
        <f t="shared" si="0"/>
        <v>155.0999999999999</v>
      </c>
      <c r="E21" s="32">
        <f t="shared" si="1"/>
        <v>104.25748009881966</v>
      </c>
    </row>
    <row r="22" spans="1:5" ht="12.75">
      <c r="A22" s="74" t="s">
        <v>47</v>
      </c>
      <c r="B22" s="6">
        <v>1055.3</v>
      </c>
      <c r="C22" s="6">
        <v>2081.4</v>
      </c>
      <c r="D22" s="7">
        <f t="shared" si="0"/>
        <v>1026.1000000000001</v>
      </c>
      <c r="E22" s="32">
        <f t="shared" si="1"/>
        <v>197.2330143087274</v>
      </c>
    </row>
    <row r="23" spans="1:5" ht="12.75">
      <c r="A23" s="20" t="s">
        <v>10</v>
      </c>
      <c r="B23" s="6">
        <v>204</v>
      </c>
      <c r="C23" s="6">
        <v>173.8</v>
      </c>
      <c r="D23" s="7">
        <f t="shared" si="0"/>
        <v>-30.19999999999999</v>
      </c>
      <c r="E23" s="32">
        <f t="shared" si="1"/>
        <v>85.19607843137256</v>
      </c>
    </row>
    <row r="24" spans="1:5" ht="25.5">
      <c r="A24" s="20" t="s">
        <v>11</v>
      </c>
      <c r="B24" s="6">
        <v>930</v>
      </c>
      <c r="C24" s="6">
        <v>1153.1</v>
      </c>
      <c r="D24" s="7">
        <f t="shared" si="0"/>
        <v>223.0999999999999</v>
      </c>
      <c r="E24" s="32">
        <f t="shared" si="1"/>
        <v>123.98924731182794</v>
      </c>
    </row>
    <row r="25" spans="1:5" ht="25.5">
      <c r="A25" s="20" t="s">
        <v>41</v>
      </c>
      <c r="B25" s="6">
        <v>9746</v>
      </c>
      <c r="C25" s="6">
        <f>9624.6+9.2</f>
        <v>9633.800000000001</v>
      </c>
      <c r="D25" s="7">
        <f t="shared" si="0"/>
        <v>-112.19999999999891</v>
      </c>
      <c r="E25" s="32">
        <f t="shared" si="1"/>
        <v>98.8487584650113</v>
      </c>
    </row>
    <row r="26" spans="1:5" ht="12.75">
      <c r="A26" s="20" t="s">
        <v>12</v>
      </c>
      <c r="B26" s="6">
        <v>2979</v>
      </c>
      <c r="C26" s="6">
        <v>2614.8</v>
      </c>
      <c r="D26" s="7">
        <f t="shared" si="0"/>
        <v>-364.1999999999998</v>
      </c>
      <c r="E26" s="32">
        <f t="shared" si="1"/>
        <v>87.77442094662639</v>
      </c>
    </row>
    <row r="27" spans="1:5" ht="12.75">
      <c r="A27" s="20" t="s">
        <v>45</v>
      </c>
      <c r="B27" s="6">
        <v>0</v>
      </c>
      <c r="C27" s="6">
        <v>0</v>
      </c>
      <c r="D27" s="7">
        <f t="shared" si="0"/>
        <v>0</v>
      </c>
      <c r="E27" s="32">
        <v>0</v>
      </c>
    </row>
    <row r="28" spans="1:5" ht="12.75">
      <c r="A28" s="20" t="s">
        <v>14</v>
      </c>
      <c r="B28" s="6">
        <v>0</v>
      </c>
      <c r="C28" s="6">
        <v>35.7</v>
      </c>
      <c r="D28" s="7">
        <f t="shared" si="0"/>
        <v>35.7</v>
      </c>
      <c r="E28" s="32">
        <v>0</v>
      </c>
    </row>
    <row r="29" spans="1:5" ht="13.5" thickBot="1">
      <c r="A29" s="21" t="s">
        <v>15</v>
      </c>
      <c r="B29" s="9">
        <v>0</v>
      </c>
      <c r="C29" s="9">
        <v>-157.9</v>
      </c>
      <c r="D29" s="4">
        <f t="shared" si="0"/>
        <v>-157.9</v>
      </c>
      <c r="E29" s="42">
        <v>0</v>
      </c>
    </row>
    <row r="30" spans="1:5" ht="13.5" thickBot="1">
      <c r="A30" s="10" t="s">
        <v>19</v>
      </c>
      <c r="B30" s="59">
        <f>B9+B10+B11+B12+B13+B14+B15+B16+B17+B18+B19+B20+B21+B22+B23+B24+B25+B26+B27+B28+B29</f>
        <v>357359.8</v>
      </c>
      <c r="C30" s="80">
        <f>SUM(C9:C29)</f>
        <v>273211.10000000003</v>
      </c>
      <c r="D30" s="59">
        <f>SUM(D9:D29)</f>
        <v>-84148.69999999995</v>
      </c>
      <c r="E30" s="17">
        <f>C30/B30*100</f>
        <v>76.45266759159817</v>
      </c>
    </row>
    <row r="31" spans="1:5" ht="25.5">
      <c r="A31" s="19" t="s">
        <v>49</v>
      </c>
      <c r="B31" s="7">
        <v>127600</v>
      </c>
      <c r="C31" s="7">
        <v>127600</v>
      </c>
      <c r="D31" s="7">
        <f t="shared" si="0"/>
        <v>0</v>
      </c>
      <c r="E31" s="32">
        <f>C31/B31*100</f>
        <v>100</v>
      </c>
    </row>
    <row r="32" spans="1:5" ht="25.5">
      <c r="A32" s="20" t="s">
        <v>50</v>
      </c>
      <c r="B32" s="6">
        <v>745177.1</v>
      </c>
      <c r="C32" s="6">
        <f>103755.2+462186.8+10439</f>
        <v>576381</v>
      </c>
      <c r="D32" s="7">
        <f t="shared" si="0"/>
        <v>-168796.09999999998</v>
      </c>
      <c r="E32" s="32">
        <f>C32/B32*100</f>
        <v>77.34819011480627</v>
      </c>
    </row>
    <row r="33" spans="1:5" ht="13.5" thickBot="1">
      <c r="A33" s="43" t="s">
        <v>16</v>
      </c>
      <c r="B33" s="9">
        <v>8763.5</v>
      </c>
      <c r="C33" s="9">
        <v>4531.5</v>
      </c>
      <c r="D33" s="4">
        <f t="shared" si="0"/>
        <v>-4232</v>
      </c>
      <c r="E33" s="42">
        <f>C33/B33*100</f>
        <v>51.70879214925543</v>
      </c>
    </row>
    <row r="34" spans="1:5" ht="26.25" thickBot="1">
      <c r="A34" s="10" t="s">
        <v>48</v>
      </c>
      <c r="B34" s="59">
        <f>SUM(B31:B33)</f>
        <v>881540.6</v>
      </c>
      <c r="C34" s="59">
        <f>SUM(C31:C33)</f>
        <v>708512.5</v>
      </c>
      <c r="D34" s="59">
        <f>SUM(D31:D33)</f>
        <v>-173028.09999999998</v>
      </c>
      <c r="E34" s="17">
        <f>C34/B34*100</f>
        <v>80.37207815499366</v>
      </c>
    </row>
    <row r="35" spans="1:5" ht="26.25" thickBot="1">
      <c r="A35" s="22" t="s">
        <v>51</v>
      </c>
      <c r="B35" s="4">
        <v>245</v>
      </c>
      <c r="C35" s="4">
        <f>8940.9-4111</f>
        <v>4829.9</v>
      </c>
      <c r="D35" s="4">
        <f t="shared" si="0"/>
        <v>4584.9</v>
      </c>
      <c r="E35" s="17"/>
    </row>
    <row r="36" spans="1:5" ht="13.5" thickBot="1">
      <c r="A36" s="10" t="s">
        <v>33</v>
      </c>
      <c r="B36" s="23">
        <f>B30+B34+B35</f>
        <v>1239145.4</v>
      </c>
      <c r="C36" s="65">
        <f>C30+C34+C35</f>
        <v>986553.5000000001</v>
      </c>
      <c r="D36" s="65">
        <f>D30+D34+D35</f>
        <v>-252591.89999999994</v>
      </c>
      <c r="E36" s="17">
        <f>C36/B36*100</f>
        <v>79.61563671220505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 t="s">
        <v>60</v>
      </c>
      <c r="B39" s="2"/>
      <c r="C39" s="2"/>
      <c r="D39" s="2"/>
      <c r="E39" s="2"/>
    </row>
    <row r="44" ht="12.75">
      <c r="B44" t="s">
        <v>84</v>
      </c>
    </row>
    <row r="45" spans="1:5" ht="13.5" thickBot="1">
      <c r="A45" s="18" t="s">
        <v>83</v>
      </c>
      <c r="B45" s="18"/>
      <c r="C45" s="18"/>
      <c r="D45" s="18"/>
      <c r="E45" s="18"/>
    </row>
    <row r="46" spans="1:5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</row>
    <row r="47" spans="1:5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</row>
    <row r="48" spans="1:5" ht="13.5" thickBot="1">
      <c r="A48" s="8"/>
      <c r="B48" s="41" t="s">
        <v>70</v>
      </c>
      <c r="C48" s="41" t="s">
        <v>30</v>
      </c>
      <c r="D48" s="9"/>
      <c r="E48" s="41" t="s">
        <v>31</v>
      </c>
    </row>
    <row r="49" spans="1:5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</row>
    <row r="50" spans="1:5" ht="12.75">
      <c r="A50" s="19" t="s">
        <v>2</v>
      </c>
      <c r="B50" s="7">
        <v>81562.9</v>
      </c>
      <c r="C50" s="7">
        <v>59060.4</v>
      </c>
      <c r="D50" s="7">
        <f>C50-B50</f>
        <v>-22502.499999999993</v>
      </c>
      <c r="E50" s="32">
        <f>C50/B50*100</f>
        <v>72.41086327239469</v>
      </c>
    </row>
    <row r="51" spans="1:5" ht="12.75">
      <c r="A51" s="19" t="s">
        <v>57</v>
      </c>
      <c r="B51" s="7">
        <v>4572.2</v>
      </c>
      <c r="C51" s="7">
        <v>3822.4</v>
      </c>
      <c r="D51" s="7">
        <f aca="true" t="shared" si="2" ref="D51:D76">C51-B51</f>
        <v>-749.7999999999997</v>
      </c>
      <c r="E51" s="32">
        <f>C51/B51*100</f>
        <v>83.60089234941604</v>
      </c>
    </row>
    <row r="52" spans="1:5" ht="12.75">
      <c r="A52" s="20" t="s">
        <v>3</v>
      </c>
      <c r="B52" s="6">
        <v>2475</v>
      </c>
      <c r="C52" s="6">
        <v>2369.2</v>
      </c>
      <c r="D52" s="7">
        <f t="shared" si="2"/>
        <v>-105.80000000000018</v>
      </c>
      <c r="E52" s="31">
        <f aca="true" t="shared" si="3" ref="E52:E76">C52/B52*100</f>
        <v>95.72525252525251</v>
      </c>
    </row>
    <row r="53" spans="1:5" ht="25.5">
      <c r="A53" s="20" t="s">
        <v>4</v>
      </c>
      <c r="B53" s="6">
        <v>388.2</v>
      </c>
      <c r="C53" s="6">
        <v>416</v>
      </c>
      <c r="D53" s="7">
        <f t="shared" si="2"/>
        <v>27.80000000000001</v>
      </c>
      <c r="E53" s="31">
        <f t="shared" si="3"/>
        <v>107.16125708397732</v>
      </c>
    </row>
    <row r="54" spans="1:5" ht="12.75">
      <c r="A54" s="20" t="s">
        <v>34</v>
      </c>
      <c r="B54" s="6">
        <v>16355</v>
      </c>
      <c r="C54" s="6">
        <v>15492.8</v>
      </c>
      <c r="D54" s="7">
        <f t="shared" si="2"/>
        <v>-862.2000000000007</v>
      </c>
      <c r="E54" s="31">
        <f t="shared" si="3"/>
        <v>94.72821767043718</v>
      </c>
    </row>
    <row r="55" spans="1:5" ht="25.5">
      <c r="A55" s="20" t="s">
        <v>55</v>
      </c>
      <c r="B55" s="28">
        <v>27994</v>
      </c>
      <c r="C55" s="28">
        <v>29523</v>
      </c>
      <c r="D55" s="7">
        <f t="shared" si="2"/>
        <v>1529</v>
      </c>
      <c r="E55" s="31">
        <f t="shared" si="3"/>
        <v>105.46188468957634</v>
      </c>
    </row>
    <row r="56" spans="1:5" ht="12.75">
      <c r="A56" s="20" t="s">
        <v>13</v>
      </c>
      <c r="B56" s="6">
        <v>65568.1</v>
      </c>
      <c r="C56" s="6">
        <v>66080.1</v>
      </c>
      <c r="D56" s="7">
        <f t="shared" si="2"/>
        <v>512</v>
      </c>
      <c r="E56" s="31">
        <f t="shared" si="3"/>
        <v>100.78086752551927</v>
      </c>
    </row>
    <row r="57" spans="1:5" ht="12.75">
      <c r="A57" s="20" t="s">
        <v>5</v>
      </c>
      <c r="B57" s="6">
        <v>64</v>
      </c>
      <c r="C57" s="6">
        <v>59.7</v>
      </c>
      <c r="D57" s="7">
        <f t="shared" si="2"/>
        <v>-4.299999999999997</v>
      </c>
      <c r="E57" s="31">
        <f t="shared" si="3"/>
        <v>93.28125</v>
      </c>
    </row>
    <row r="58" spans="1:5" ht="12.75">
      <c r="A58" s="29" t="s">
        <v>18</v>
      </c>
      <c r="B58" s="28">
        <f>16538.4+244</f>
        <v>16782.4</v>
      </c>
      <c r="C58" s="28">
        <f>5758.3+120.3</f>
        <v>5878.6</v>
      </c>
      <c r="D58" s="7">
        <f t="shared" si="2"/>
        <v>-10903.800000000001</v>
      </c>
      <c r="E58" s="31">
        <f t="shared" si="3"/>
        <v>35.02836304700162</v>
      </c>
    </row>
    <row r="59" spans="1:5" ht="12.75">
      <c r="A59" s="20" t="s">
        <v>35</v>
      </c>
      <c r="B59" s="6">
        <f>899.7+3053.5</f>
        <v>3953.2</v>
      </c>
      <c r="C59" s="6">
        <f>560+2462.5+1.3</f>
        <v>3023.8</v>
      </c>
      <c r="D59" s="7">
        <f t="shared" si="2"/>
        <v>-929.3999999999996</v>
      </c>
      <c r="E59" s="31">
        <f t="shared" si="3"/>
        <v>76.4899322068198</v>
      </c>
    </row>
    <row r="60" spans="1:5" ht="25.5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</row>
    <row r="61" spans="1:5" ht="12.75">
      <c r="A61" s="29" t="s">
        <v>46</v>
      </c>
      <c r="B61" s="28">
        <v>7357.5</v>
      </c>
      <c r="C61" s="28">
        <v>344.5</v>
      </c>
      <c r="D61" s="7">
        <f t="shared" si="2"/>
        <v>-7013</v>
      </c>
      <c r="E61" s="31">
        <f t="shared" si="3"/>
        <v>4.682296975874958</v>
      </c>
    </row>
    <row r="62" spans="1:5" ht="25.5">
      <c r="A62" s="20" t="s">
        <v>42</v>
      </c>
      <c r="B62" s="76">
        <v>3374.4</v>
      </c>
      <c r="C62" s="6">
        <f>90+1121.1</f>
        <v>1211.1</v>
      </c>
      <c r="D62" s="7">
        <f t="shared" si="2"/>
        <v>-2163.3</v>
      </c>
      <c r="E62" s="31">
        <f t="shared" si="3"/>
        <v>35.890825035561875</v>
      </c>
    </row>
    <row r="63" spans="1:5" ht="12.75">
      <c r="A63" s="20" t="s">
        <v>47</v>
      </c>
      <c r="B63" s="6">
        <v>203</v>
      </c>
      <c r="C63" s="6">
        <v>155.6</v>
      </c>
      <c r="D63" s="7">
        <f t="shared" si="2"/>
        <v>-47.400000000000006</v>
      </c>
      <c r="E63" s="31">
        <f t="shared" si="3"/>
        <v>76.65024630541872</v>
      </c>
    </row>
    <row r="64" spans="1:5" ht="12.75">
      <c r="A64" s="29" t="s">
        <v>10</v>
      </c>
      <c r="B64" s="28">
        <v>2945</v>
      </c>
      <c r="C64" s="28">
        <v>1379.3</v>
      </c>
      <c r="D64" s="7">
        <f t="shared" si="2"/>
        <v>-1565.7</v>
      </c>
      <c r="E64" s="31">
        <v>0</v>
      </c>
    </row>
    <row r="65" spans="1:5" ht="25.5">
      <c r="A65" s="29" t="s">
        <v>41</v>
      </c>
      <c r="B65" s="28">
        <v>11063.5</v>
      </c>
      <c r="C65" s="28">
        <f>7868.4+9.2</f>
        <v>7877.599999999999</v>
      </c>
      <c r="D65" s="7">
        <f t="shared" si="2"/>
        <v>-3185.9000000000005</v>
      </c>
      <c r="E65" s="31">
        <f t="shared" si="3"/>
        <v>71.20350702761333</v>
      </c>
    </row>
    <row r="66" spans="1:5" ht="12.75">
      <c r="A66" s="20" t="s">
        <v>12</v>
      </c>
      <c r="B66" s="6">
        <v>80</v>
      </c>
      <c r="C66" s="6">
        <v>95.5</v>
      </c>
      <c r="D66" s="7">
        <f t="shared" si="2"/>
        <v>15.5</v>
      </c>
      <c r="E66" s="31">
        <f t="shared" si="3"/>
        <v>119.37500000000001</v>
      </c>
    </row>
    <row r="67" spans="1:5" ht="25.5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</row>
    <row r="68" spans="1:5" ht="12.75">
      <c r="A68" s="20" t="s">
        <v>37</v>
      </c>
      <c r="B68" s="6">
        <v>6.4</v>
      </c>
      <c r="C68" s="6">
        <v>14.1</v>
      </c>
      <c r="D68" s="7">
        <f t="shared" si="2"/>
        <v>7.699999999999999</v>
      </c>
      <c r="E68" s="31">
        <v>0</v>
      </c>
    </row>
    <row r="69" spans="1:5" ht="13.5" thickBot="1">
      <c r="A69" s="21" t="s">
        <v>15</v>
      </c>
      <c r="B69" s="9">
        <v>0</v>
      </c>
      <c r="C69" s="9">
        <v>5.7</v>
      </c>
      <c r="D69" s="4">
        <f t="shared" si="2"/>
        <v>5.7</v>
      </c>
      <c r="E69" s="25">
        <v>0</v>
      </c>
    </row>
    <row r="70" spans="1:5" ht="13.5" thickBot="1">
      <c r="A70" s="15" t="s">
        <v>19</v>
      </c>
      <c r="B70" s="16">
        <f>SUM(B50:B69)</f>
        <v>244744.8</v>
      </c>
      <c r="C70" s="44">
        <f>SUM(C50:C69)</f>
        <v>196809.40000000005</v>
      </c>
      <c r="D70" s="34">
        <f t="shared" si="2"/>
        <v>-47935.399999999936</v>
      </c>
      <c r="E70" s="17">
        <f t="shared" si="3"/>
        <v>80.41412932981623</v>
      </c>
    </row>
    <row r="71" spans="1:5" ht="12.75">
      <c r="A71" s="19" t="s">
        <v>38</v>
      </c>
      <c r="B71" s="7">
        <v>25959.4</v>
      </c>
      <c r="C71" s="7">
        <v>20247.4</v>
      </c>
      <c r="D71" s="7">
        <f t="shared" si="2"/>
        <v>-5712</v>
      </c>
      <c r="E71" s="14">
        <f t="shared" si="3"/>
        <v>77.99640977834619</v>
      </c>
    </row>
    <row r="72" spans="1:5" ht="12.75">
      <c r="A72" s="20" t="s">
        <v>39</v>
      </c>
      <c r="B72" s="6">
        <f>34225.7+1686.5+54504.2</f>
        <v>90416.4</v>
      </c>
      <c r="C72" s="6">
        <f>27098.1+1686.3+35926.4</f>
        <v>64710.8</v>
      </c>
      <c r="D72" s="7">
        <f t="shared" si="2"/>
        <v>-25705.59999999999</v>
      </c>
      <c r="E72" s="24">
        <f t="shared" si="3"/>
        <v>71.56975946841503</v>
      </c>
    </row>
    <row r="73" spans="1:5" ht="26.25" thickBot="1">
      <c r="A73" s="21" t="s">
        <v>40</v>
      </c>
      <c r="B73" s="9">
        <v>5200.8</v>
      </c>
      <c r="C73" s="9">
        <v>2283.2</v>
      </c>
      <c r="D73" s="4">
        <f t="shared" si="2"/>
        <v>-2917.6000000000004</v>
      </c>
      <c r="E73" s="26">
        <v>0</v>
      </c>
    </row>
    <row r="74" spans="1:5" ht="26.25" thickBot="1">
      <c r="A74" s="15" t="s">
        <v>48</v>
      </c>
      <c r="B74" s="16">
        <f>B71+B72+B73</f>
        <v>121576.59999999999</v>
      </c>
      <c r="C74" s="44">
        <f>C71+C72+C73</f>
        <v>87241.40000000001</v>
      </c>
      <c r="D74" s="11">
        <f t="shared" si="2"/>
        <v>-34335.19999999998</v>
      </c>
      <c r="E74" s="45">
        <f t="shared" si="3"/>
        <v>71.75838113584359</v>
      </c>
    </row>
    <row r="75" spans="1:5" ht="26.25" thickBot="1">
      <c r="A75" s="22" t="s">
        <v>51</v>
      </c>
      <c r="B75" s="4">
        <f>1168.3+3424.2</f>
        <v>4592.5</v>
      </c>
      <c r="C75" s="4">
        <f>1495.7-7678.6</f>
        <v>-6182.900000000001</v>
      </c>
      <c r="D75" s="4">
        <f t="shared" si="2"/>
        <v>-10775.400000000001</v>
      </c>
      <c r="E75" s="77">
        <v>0</v>
      </c>
    </row>
    <row r="76" spans="1:5" ht="13.5" thickBot="1">
      <c r="A76" s="12" t="s">
        <v>33</v>
      </c>
      <c r="B76" s="27">
        <f>B70+B74+B75</f>
        <v>370913.89999999997</v>
      </c>
      <c r="C76" s="13">
        <f>C70+C74+C75</f>
        <v>277867.9</v>
      </c>
      <c r="D76" s="11">
        <f t="shared" si="2"/>
        <v>-93045.99999999994</v>
      </c>
      <c r="E76" s="45">
        <f t="shared" si="3"/>
        <v>74.91439387954996</v>
      </c>
    </row>
    <row r="77" spans="1:5" ht="12.75">
      <c r="A77" s="3"/>
      <c r="B77" s="4"/>
      <c r="C77" s="4"/>
      <c r="D77" s="3"/>
      <c r="E77" s="3"/>
    </row>
    <row r="78" spans="1:5" ht="12.75">
      <c r="A78" s="2" t="s">
        <v>60</v>
      </c>
      <c r="B78" s="2"/>
      <c r="C78" s="2"/>
      <c r="D78" s="2"/>
      <c r="E78" s="2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8"/>
  <sheetViews>
    <sheetView zoomScalePageLayoutView="0" workbookViewId="0" topLeftCell="A49">
      <selection activeCell="G55" sqref="G55"/>
    </sheetView>
  </sheetViews>
  <sheetFormatPr defaultColWidth="9.00390625" defaultRowHeight="12.75"/>
  <cols>
    <col min="1" max="1" width="22.625" style="0" customWidth="1"/>
    <col min="2" max="2" width="17.25390625" style="0" customWidth="1"/>
    <col min="3" max="3" width="14.125" style="0" customWidth="1"/>
    <col min="4" max="4" width="11.75390625" style="0" customWidth="1"/>
    <col min="5" max="5" width="15.625" style="0" customWidth="1"/>
  </cols>
  <sheetData>
    <row r="2" spans="1:6" ht="12.75">
      <c r="A2" s="129" t="s">
        <v>20</v>
      </c>
      <c r="B2" s="129"/>
      <c r="C2" s="129"/>
      <c r="D2" s="129"/>
      <c r="E2" s="129"/>
      <c r="F2" s="129"/>
    </row>
    <row r="3" spans="1:6" ht="12.75">
      <c r="A3" s="129" t="s">
        <v>86</v>
      </c>
      <c r="B3" s="129"/>
      <c r="C3" s="129"/>
      <c r="D3" s="129"/>
      <c r="E3" s="129"/>
      <c r="F3" s="129"/>
    </row>
    <row r="4" spans="1:5" ht="13.5" thickBot="1">
      <c r="A4" s="81"/>
      <c r="B4" s="81"/>
      <c r="C4" s="81"/>
      <c r="D4" s="81"/>
      <c r="E4" s="81" t="s">
        <v>0</v>
      </c>
    </row>
    <row r="5" spans="1:5" ht="12.75">
      <c r="A5" s="82"/>
      <c r="B5" s="83" t="s">
        <v>21</v>
      </c>
      <c r="C5" s="83" t="s">
        <v>22</v>
      </c>
      <c r="D5" s="83" t="s">
        <v>23</v>
      </c>
      <c r="E5" s="83" t="s">
        <v>24</v>
      </c>
    </row>
    <row r="6" spans="1:5" ht="12.75">
      <c r="A6" s="84" t="s">
        <v>17</v>
      </c>
      <c r="B6" s="85" t="s">
        <v>25</v>
      </c>
      <c r="C6" s="85" t="s">
        <v>26</v>
      </c>
      <c r="D6" s="85" t="s">
        <v>27</v>
      </c>
      <c r="E6" s="85" t="s">
        <v>28</v>
      </c>
    </row>
    <row r="7" spans="1:5" ht="13.5" thickBot="1">
      <c r="A7" s="86"/>
      <c r="B7" s="87" t="s">
        <v>70</v>
      </c>
      <c r="C7" s="87" t="s">
        <v>30</v>
      </c>
      <c r="D7" s="88"/>
      <c r="E7" s="87" t="s">
        <v>31</v>
      </c>
    </row>
    <row r="8" spans="1:5" ht="13.5" thickBot="1">
      <c r="A8" s="89">
        <v>1</v>
      </c>
      <c r="B8" s="90">
        <v>2</v>
      </c>
      <c r="C8" s="90">
        <v>3</v>
      </c>
      <c r="D8" s="90">
        <v>4</v>
      </c>
      <c r="E8" s="90">
        <v>5</v>
      </c>
    </row>
    <row r="9" spans="1:5" ht="25.5">
      <c r="A9" s="91" t="s">
        <v>2</v>
      </c>
      <c r="B9" s="92">
        <v>219192.2</v>
      </c>
      <c r="C9" s="92">
        <v>174138.8</v>
      </c>
      <c r="D9" s="92">
        <v>-45053.40000000002</v>
      </c>
      <c r="E9" s="93">
        <v>79.44571020319152</v>
      </c>
    </row>
    <row r="10" spans="1:5" ht="12.75">
      <c r="A10" s="91" t="s">
        <v>57</v>
      </c>
      <c r="B10" s="92">
        <v>4970</v>
      </c>
      <c r="C10" s="92">
        <v>4371.7</v>
      </c>
      <c r="D10" s="92">
        <v>-598.3000000000002</v>
      </c>
      <c r="E10" s="93">
        <v>87.96177062374245</v>
      </c>
    </row>
    <row r="11" spans="1:5" ht="25.5">
      <c r="A11" s="94" t="s">
        <v>3</v>
      </c>
      <c r="B11" s="95">
        <v>23774</v>
      </c>
      <c r="C11" s="95">
        <v>22013.8</v>
      </c>
      <c r="D11" s="92">
        <v>-1760.2000000000007</v>
      </c>
      <c r="E11" s="93">
        <v>92.59611340119459</v>
      </c>
    </row>
    <row r="12" spans="1:5" ht="38.25">
      <c r="A12" s="94" t="s">
        <v>4</v>
      </c>
      <c r="B12" s="95">
        <v>0</v>
      </c>
      <c r="C12" s="95">
        <v>0</v>
      </c>
      <c r="D12" s="92">
        <v>0</v>
      </c>
      <c r="E12" s="93">
        <v>0</v>
      </c>
    </row>
    <row r="13" spans="1:5" ht="38.25">
      <c r="A13" s="94" t="s">
        <v>56</v>
      </c>
      <c r="B13" s="95">
        <v>298</v>
      </c>
      <c r="C13" s="95">
        <v>334.6</v>
      </c>
      <c r="D13" s="92">
        <v>36.60000000000002</v>
      </c>
      <c r="E13" s="93">
        <v>112.28187919463089</v>
      </c>
    </row>
    <row r="14" spans="1:5" ht="25.5">
      <c r="A14" s="94" t="s">
        <v>43</v>
      </c>
      <c r="B14" s="95">
        <v>8646</v>
      </c>
      <c r="C14" s="96">
        <v>7872.4</v>
      </c>
      <c r="D14" s="92">
        <v>-773.6000000000004</v>
      </c>
      <c r="E14" s="93">
        <v>91.05250983113578</v>
      </c>
    </row>
    <row r="15" spans="1:5" ht="25.5">
      <c r="A15" s="94" t="s">
        <v>44</v>
      </c>
      <c r="B15" s="95">
        <v>21560</v>
      </c>
      <c r="C15" s="95">
        <v>23493.4</v>
      </c>
      <c r="D15" s="92">
        <v>1933.4000000000015</v>
      </c>
      <c r="E15" s="93">
        <v>108.96753246753248</v>
      </c>
    </row>
    <row r="16" spans="1:5" ht="12.75">
      <c r="A16" s="94" t="s">
        <v>5</v>
      </c>
      <c r="B16" s="95">
        <v>7238</v>
      </c>
      <c r="C16" s="95">
        <v>5960.8</v>
      </c>
      <c r="D16" s="92">
        <v>-1277.1999999999998</v>
      </c>
      <c r="E16" s="93">
        <v>82.35424150317768</v>
      </c>
    </row>
    <row r="17" spans="1:5" ht="25.5">
      <c r="A17" s="94" t="s">
        <v>6</v>
      </c>
      <c r="B17" s="95">
        <v>24.2</v>
      </c>
      <c r="C17" s="95">
        <v>17.4</v>
      </c>
      <c r="D17" s="92">
        <v>-6.800000000000001</v>
      </c>
      <c r="E17" s="93">
        <v>71.90082644628099</v>
      </c>
    </row>
    <row r="18" spans="1:5" ht="25.5">
      <c r="A18" s="94" t="s">
        <v>7</v>
      </c>
      <c r="B18" s="95">
        <v>37907.8</v>
      </c>
      <c r="C18" s="96">
        <v>37564.200000000004</v>
      </c>
      <c r="D18" s="92">
        <v>-343.59999999999854</v>
      </c>
      <c r="E18" s="93">
        <v>99.0935902373654</v>
      </c>
    </row>
    <row r="19" spans="1:5" ht="25.5">
      <c r="A19" s="97" t="s">
        <v>8</v>
      </c>
      <c r="B19" s="95">
        <v>6000</v>
      </c>
      <c r="C19" s="95">
        <v>5293.4</v>
      </c>
      <c r="D19" s="92">
        <v>-706.6000000000004</v>
      </c>
      <c r="E19" s="93">
        <v>88.22333333333333</v>
      </c>
    </row>
    <row r="20" spans="1:5" ht="38.25">
      <c r="A20" s="94" t="s">
        <v>59</v>
      </c>
      <c r="B20" s="95">
        <v>10.6</v>
      </c>
      <c r="C20" s="96">
        <v>4.7</v>
      </c>
      <c r="D20" s="92">
        <v>-5.8999999999999995</v>
      </c>
      <c r="E20" s="93">
        <v>44.339622641509436</v>
      </c>
    </row>
    <row r="21" spans="1:5" ht="25.5">
      <c r="A21" s="94" t="s">
        <v>9</v>
      </c>
      <c r="B21" s="95">
        <v>3798</v>
      </c>
      <c r="C21" s="95">
        <v>3861.4</v>
      </c>
      <c r="D21" s="92">
        <v>63.40000000000009</v>
      </c>
      <c r="E21" s="93">
        <v>101.66929963138493</v>
      </c>
    </row>
    <row r="22" spans="1:5" ht="25.5">
      <c r="A22" s="94" t="s">
        <v>47</v>
      </c>
      <c r="B22" s="95">
        <v>2081.4</v>
      </c>
      <c r="C22" s="95">
        <v>2229.2</v>
      </c>
      <c r="D22" s="92">
        <v>147.79999999999973</v>
      </c>
      <c r="E22" s="93">
        <v>107.10098971845872</v>
      </c>
    </row>
    <row r="23" spans="1:5" ht="25.5">
      <c r="A23" s="94" t="s">
        <v>10</v>
      </c>
      <c r="B23" s="95">
        <v>204</v>
      </c>
      <c r="C23" s="95">
        <v>185.2</v>
      </c>
      <c r="D23" s="92">
        <v>-18.80000000000001</v>
      </c>
      <c r="E23" s="93">
        <v>90.7843137254902</v>
      </c>
    </row>
    <row r="24" spans="1:5" ht="38.25">
      <c r="A24" s="94" t="s">
        <v>11</v>
      </c>
      <c r="B24" s="95">
        <v>1153</v>
      </c>
      <c r="C24" s="95">
        <v>1153.2</v>
      </c>
      <c r="D24" s="92">
        <v>0.20000000000004547</v>
      </c>
      <c r="E24" s="93">
        <v>100.01734605377277</v>
      </c>
    </row>
    <row r="25" spans="1:5" ht="25.5">
      <c r="A25" s="94" t="s">
        <v>41</v>
      </c>
      <c r="B25" s="95">
        <v>9844</v>
      </c>
      <c r="C25" s="95">
        <v>9858.2</v>
      </c>
      <c r="D25" s="92">
        <v>14.200000000000728</v>
      </c>
      <c r="E25" s="93">
        <v>100.14425030475418</v>
      </c>
    </row>
    <row r="26" spans="1:5" ht="12.75">
      <c r="A26" s="94" t="s">
        <v>12</v>
      </c>
      <c r="B26" s="95">
        <v>2979</v>
      </c>
      <c r="C26" s="95">
        <v>2969.4</v>
      </c>
      <c r="D26" s="92">
        <v>-9.599999999999909</v>
      </c>
      <c r="E26" s="93">
        <v>99.67774420946627</v>
      </c>
    </row>
    <row r="27" spans="1:5" ht="12.75">
      <c r="A27" s="94" t="s">
        <v>45</v>
      </c>
      <c r="B27" s="95">
        <v>0</v>
      </c>
      <c r="C27" s="95">
        <v>0</v>
      </c>
      <c r="D27" s="92">
        <v>0</v>
      </c>
      <c r="E27" s="93">
        <v>0</v>
      </c>
    </row>
    <row r="28" spans="1:5" ht="25.5">
      <c r="A28" s="94" t="s">
        <v>14</v>
      </c>
      <c r="B28" s="95">
        <v>35.8</v>
      </c>
      <c r="C28" s="95">
        <v>35.7</v>
      </c>
      <c r="D28" s="92">
        <v>-0.09999999999999432</v>
      </c>
      <c r="E28" s="93">
        <v>0</v>
      </c>
    </row>
    <row r="29" spans="1:5" ht="26.25" thickBot="1">
      <c r="A29" s="98" t="s">
        <v>15</v>
      </c>
      <c r="B29" s="88">
        <v>0</v>
      </c>
      <c r="C29" s="88">
        <v>-65.1</v>
      </c>
      <c r="D29" s="99">
        <v>-65.1</v>
      </c>
      <c r="E29" s="100">
        <v>0</v>
      </c>
    </row>
    <row r="30" spans="1:5" ht="13.5" thickBot="1">
      <c r="A30" s="101" t="s">
        <v>19</v>
      </c>
      <c r="B30" s="102">
        <v>349716</v>
      </c>
      <c r="C30" s="103">
        <v>301292.40000000014</v>
      </c>
      <c r="D30" s="102">
        <v>-48423.60000000001</v>
      </c>
      <c r="E30" s="104">
        <v>86.15345022818519</v>
      </c>
    </row>
    <row r="31" spans="1:5" ht="51">
      <c r="A31" s="91" t="s">
        <v>49</v>
      </c>
      <c r="B31" s="92">
        <v>140065.3</v>
      </c>
      <c r="C31" s="92">
        <v>127600</v>
      </c>
      <c r="D31" s="92">
        <v>-12465.299999999988</v>
      </c>
      <c r="E31" s="93">
        <v>91.10036532959984</v>
      </c>
    </row>
    <row r="32" spans="1:5" ht="38.25">
      <c r="A32" s="94" t="s">
        <v>50</v>
      </c>
      <c r="B32" s="95">
        <v>752895.8</v>
      </c>
      <c r="C32" s="95">
        <v>647463</v>
      </c>
      <c r="D32" s="92">
        <v>-105432.80000000005</v>
      </c>
      <c r="E32" s="93">
        <v>85.99636231202246</v>
      </c>
    </row>
    <row r="33" spans="1:5" ht="13.5" thickBot="1">
      <c r="A33" s="105" t="s">
        <v>16</v>
      </c>
      <c r="B33" s="88">
        <v>56934.5</v>
      </c>
      <c r="C33" s="88">
        <v>52702.5</v>
      </c>
      <c r="D33" s="99">
        <v>-4232</v>
      </c>
      <c r="E33" s="100">
        <v>92.56689704836259</v>
      </c>
    </row>
    <row r="34" spans="1:5" ht="39" thickBot="1">
      <c r="A34" s="101" t="s">
        <v>48</v>
      </c>
      <c r="B34" s="102">
        <v>949895.6000000001</v>
      </c>
      <c r="C34" s="102">
        <v>827765.5</v>
      </c>
      <c r="D34" s="102">
        <v>-122130.10000000003</v>
      </c>
      <c r="E34" s="104">
        <v>87.14278705996742</v>
      </c>
    </row>
    <row r="35" spans="1:5" ht="26.25" thickBot="1">
      <c r="A35" s="106" t="s">
        <v>51</v>
      </c>
      <c r="B35" s="99">
        <v>245</v>
      </c>
      <c r="C35" s="99">
        <v>4752.2</v>
      </c>
      <c r="D35" s="99">
        <v>4507.2</v>
      </c>
      <c r="E35" s="104"/>
    </row>
    <row r="36" spans="1:5" ht="13.5" thickBot="1">
      <c r="A36" s="101" t="s">
        <v>33</v>
      </c>
      <c r="B36" s="107">
        <v>1299856.6</v>
      </c>
      <c r="C36" s="108">
        <v>1133810.1</v>
      </c>
      <c r="D36" s="108">
        <v>-166046.50000000003</v>
      </c>
      <c r="E36" s="104">
        <v>87.22578321331753</v>
      </c>
    </row>
    <row r="37" spans="1:5" ht="12.75">
      <c r="A37" s="81"/>
      <c r="B37" s="109"/>
      <c r="C37" s="81"/>
      <c r="D37" s="81"/>
      <c r="E37" s="81"/>
    </row>
    <row r="38" spans="1:5" ht="12.75">
      <c r="A38" s="81"/>
      <c r="B38" s="81"/>
      <c r="C38" s="81"/>
      <c r="D38" s="81"/>
      <c r="E38" s="81"/>
    </row>
    <row r="39" spans="1:5" ht="12.75">
      <c r="A39" s="81" t="s">
        <v>60</v>
      </c>
      <c r="B39" s="81"/>
      <c r="C39" s="81"/>
      <c r="D39" s="81"/>
      <c r="E39" s="81"/>
    </row>
    <row r="40" spans="1:5" ht="12.75">
      <c r="A40" s="110"/>
      <c r="B40" s="110"/>
      <c r="C40" s="110"/>
      <c r="D40" s="110"/>
      <c r="E40" s="110"/>
    </row>
    <row r="41" spans="1:5" ht="12.75">
      <c r="A41" s="110"/>
      <c r="B41" s="110"/>
      <c r="C41" s="110"/>
      <c r="D41" s="110"/>
      <c r="E41" s="110"/>
    </row>
    <row r="42" spans="1:5" ht="12.75">
      <c r="A42" s="110"/>
      <c r="B42" s="110"/>
      <c r="C42" s="110"/>
      <c r="D42" s="110"/>
      <c r="E42" s="110"/>
    </row>
    <row r="43" spans="1:5" ht="12.75">
      <c r="A43" s="110"/>
      <c r="B43" s="110"/>
      <c r="C43" s="110"/>
      <c r="D43" s="110"/>
      <c r="E43" s="110"/>
    </row>
    <row r="44" ht="12.75">
      <c r="B44" s="1" t="s">
        <v>20</v>
      </c>
    </row>
    <row r="45" spans="1:5" ht="13.5" thickBot="1">
      <c r="A45" s="111" t="s">
        <v>85</v>
      </c>
      <c r="B45" s="111"/>
      <c r="C45" s="111"/>
      <c r="D45" s="111"/>
      <c r="E45" s="111"/>
    </row>
    <row r="46" spans="1:5" ht="12.75">
      <c r="A46" s="82"/>
      <c r="B46" s="83" t="s">
        <v>21</v>
      </c>
      <c r="C46" s="83" t="s">
        <v>22</v>
      </c>
      <c r="D46" s="83" t="s">
        <v>23</v>
      </c>
      <c r="E46" s="83" t="s">
        <v>24</v>
      </c>
    </row>
    <row r="47" spans="1:5" ht="12.75">
      <c r="A47" s="84" t="s">
        <v>17</v>
      </c>
      <c r="B47" s="85" t="s">
        <v>25</v>
      </c>
      <c r="C47" s="85" t="s">
        <v>26</v>
      </c>
      <c r="D47" s="85" t="s">
        <v>27</v>
      </c>
      <c r="E47" s="85" t="s">
        <v>28</v>
      </c>
    </row>
    <row r="48" spans="1:5" ht="13.5" thickBot="1">
      <c r="A48" s="86"/>
      <c r="B48" s="87" t="s">
        <v>70</v>
      </c>
      <c r="C48" s="87" t="s">
        <v>30</v>
      </c>
      <c r="D48" s="88"/>
      <c r="E48" s="87" t="s">
        <v>31</v>
      </c>
    </row>
    <row r="49" spans="1:5" ht="13.5" thickBot="1">
      <c r="A49" s="89">
        <v>1</v>
      </c>
      <c r="B49" s="90">
        <v>2</v>
      </c>
      <c r="C49" s="90">
        <v>3</v>
      </c>
      <c r="D49" s="90">
        <v>4</v>
      </c>
      <c r="E49" s="90">
        <v>5</v>
      </c>
    </row>
    <row r="50" spans="1:5" ht="25.5">
      <c r="A50" s="91" t="s">
        <v>2</v>
      </c>
      <c r="B50" s="92">
        <v>81569.8</v>
      </c>
      <c r="C50" s="92">
        <v>64166</v>
      </c>
      <c r="D50" s="92">
        <v>-17403.800000000003</v>
      </c>
      <c r="E50" s="93">
        <v>78.66391728311213</v>
      </c>
    </row>
    <row r="51" spans="1:5" ht="12.75">
      <c r="A51" s="91" t="s">
        <v>57</v>
      </c>
      <c r="B51" s="92">
        <v>4572.2</v>
      </c>
      <c r="C51" s="92">
        <v>4067.9</v>
      </c>
      <c r="D51" s="92">
        <v>-504.2999999999997</v>
      </c>
      <c r="E51" s="93">
        <v>88.9702987620839</v>
      </c>
    </row>
    <row r="52" spans="1:5" ht="25.5">
      <c r="A52" s="94" t="s">
        <v>3</v>
      </c>
      <c r="B52" s="95">
        <v>2475</v>
      </c>
      <c r="C52" s="95">
        <v>2446</v>
      </c>
      <c r="D52" s="92">
        <v>-29</v>
      </c>
      <c r="E52" s="112">
        <v>98.82828282828284</v>
      </c>
    </row>
    <row r="53" spans="1:5" ht="38.25">
      <c r="A53" s="94" t="s">
        <v>4</v>
      </c>
      <c r="B53" s="95">
        <v>388.2</v>
      </c>
      <c r="C53" s="95">
        <v>416</v>
      </c>
      <c r="D53" s="92">
        <v>27.80000000000001</v>
      </c>
      <c r="E53" s="112">
        <v>107.16125708397732</v>
      </c>
    </row>
    <row r="54" spans="1:5" ht="25.5">
      <c r="A54" s="94" t="s">
        <v>34</v>
      </c>
      <c r="B54" s="95">
        <v>17095</v>
      </c>
      <c r="C54" s="95">
        <v>16771</v>
      </c>
      <c r="D54" s="92">
        <v>-324</v>
      </c>
      <c r="E54" s="112">
        <v>98.10470897923369</v>
      </c>
    </row>
    <row r="55" spans="1:5" ht="25.5">
      <c r="A55" s="94" t="s">
        <v>55</v>
      </c>
      <c r="B55" s="96">
        <v>28502</v>
      </c>
      <c r="C55" s="96">
        <v>31365.8</v>
      </c>
      <c r="D55" s="92">
        <v>2863.7999999999993</v>
      </c>
      <c r="E55" s="112">
        <v>110.0477159497579</v>
      </c>
    </row>
    <row r="56" spans="1:5" ht="12.75">
      <c r="A56" s="94" t="s">
        <v>13</v>
      </c>
      <c r="B56" s="95">
        <v>67363.1</v>
      </c>
      <c r="C56" s="95">
        <v>69456.1</v>
      </c>
      <c r="D56" s="92">
        <v>2093</v>
      </c>
      <c r="E56" s="112">
        <v>103.10704228279282</v>
      </c>
    </row>
    <row r="57" spans="1:5" ht="12.75">
      <c r="A57" s="94" t="s">
        <v>5</v>
      </c>
      <c r="B57" s="95">
        <v>64</v>
      </c>
      <c r="C57" s="95">
        <v>64.4</v>
      </c>
      <c r="D57" s="92">
        <v>0.4000000000000057</v>
      </c>
      <c r="E57" s="112">
        <v>100.62500000000001</v>
      </c>
    </row>
    <row r="58" spans="1:5" ht="25.5">
      <c r="A58" s="113" t="s">
        <v>18</v>
      </c>
      <c r="B58" s="96">
        <v>16782.4</v>
      </c>
      <c r="C58" s="96">
        <v>8491.5</v>
      </c>
      <c r="D58" s="92">
        <v>-8290.900000000001</v>
      </c>
      <c r="E58" s="112">
        <v>50.597649918962716</v>
      </c>
    </row>
    <row r="59" spans="1:5" ht="25.5">
      <c r="A59" s="94" t="s">
        <v>35</v>
      </c>
      <c r="B59" s="95">
        <v>3953.2</v>
      </c>
      <c r="C59" s="95">
        <v>3497.5</v>
      </c>
      <c r="D59" s="92">
        <v>-455.6999999999998</v>
      </c>
      <c r="E59" s="112">
        <v>88.472629768289</v>
      </c>
    </row>
    <row r="60" spans="1:5" ht="51">
      <c r="A60" s="113" t="s">
        <v>32</v>
      </c>
      <c r="B60" s="96">
        <v>0</v>
      </c>
      <c r="C60" s="96">
        <v>0</v>
      </c>
      <c r="D60" s="92">
        <v>0</v>
      </c>
      <c r="E60" s="112">
        <v>0</v>
      </c>
    </row>
    <row r="61" spans="1:5" ht="25.5">
      <c r="A61" s="113" t="s">
        <v>46</v>
      </c>
      <c r="B61" s="96">
        <v>4857.5</v>
      </c>
      <c r="C61" s="96">
        <v>2314.3</v>
      </c>
      <c r="D61" s="92">
        <v>-2543.2</v>
      </c>
      <c r="E61" s="112">
        <v>47.643849716932586</v>
      </c>
    </row>
    <row r="62" spans="1:5" ht="25.5">
      <c r="A62" s="94" t="s">
        <v>42</v>
      </c>
      <c r="B62" s="114">
        <v>3374.4</v>
      </c>
      <c r="C62" s="95">
        <v>1794.5</v>
      </c>
      <c r="D62" s="92">
        <v>-1579.9</v>
      </c>
      <c r="E62" s="112">
        <v>53.17982456140351</v>
      </c>
    </row>
    <row r="63" spans="1:5" ht="25.5">
      <c r="A63" s="94" t="s">
        <v>47</v>
      </c>
      <c r="B63" s="95">
        <v>203</v>
      </c>
      <c r="C63" s="95">
        <v>169.9</v>
      </c>
      <c r="D63" s="92">
        <v>-33.099999999999994</v>
      </c>
      <c r="E63" s="112">
        <v>83.69458128078819</v>
      </c>
    </row>
    <row r="64" spans="1:5" ht="25.5">
      <c r="A64" s="113" t="s">
        <v>10</v>
      </c>
      <c r="B64" s="96">
        <v>2945</v>
      </c>
      <c r="C64" s="96">
        <v>1379.3</v>
      </c>
      <c r="D64" s="92">
        <v>-1565.7</v>
      </c>
      <c r="E64" s="112">
        <v>0</v>
      </c>
    </row>
    <row r="65" spans="1:5" ht="25.5">
      <c r="A65" s="113" t="s">
        <v>41</v>
      </c>
      <c r="B65" s="96">
        <v>11063.5</v>
      </c>
      <c r="C65" s="96">
        <v>8045.9</v>
      </c>
      <c r="D65" s="92">
        <v>-3017.6000000000004</v>
      </c>
      <c r="E65" s="112">
        <v>72.72472544854702</v>
      </c>
    </row>
    <row r="66" spans="1:5" ht="12.75">
      <c r="A66" s="94" t="s">
        <v>12</v>
      </c>
      <c r="B66" s="95">
        <v>80</v>
      </c>
      <c r="C66" s="95">
        <v>114.3</v>
      </c>
      <c r="D66" s="92">
        <v>34.3</v>
      </c>
      <c r="E66" s="112">
        <v>142.875</v>
      </c>
    </row>
    <row r="67" spans="1:5" ht="25.5">
      <c r="A67" s="94" t="s">
        <v>36</v>
      </c>
      <c r="B67" s="95">
        <v>0</v>
      </c>
      <c r="C67" s="95">
        <v>0</v>
      </c>
      <c r="D67" s="92">
        <v>0</v>
      </c>
      <c r="E67" s="112">
        <v>0</v>
      </c>
    </row>
    <row r="68" spans="1:5" ht="25.5">
      <c r="A68" s="94" t="s">
        <v>37</v>
      </c>
      <c r="B68" s="95">
        <v>6.4</v>
      </c>
      <c r="C68" s="95">
        <v>18.3</v>
      </c>
      <c r="D68" s="92">
        <v>11.9</v>
      </c>
      <c r="E68" s="112">
        <v>0</v>
      </c>
    </row>
    <row r="69" spans="1:5" ht="26.25" thickBot="1">
      <c r="A69" s="98" t="s">
        <v>15</v>
      </c>
      <c r="B69" s="88">
        <v>0</v>
      </c>
      <c r="C69" s="88">
        <v>25.2</v>
      </c>
      <c r="D69" s="99">
        <v>25.2</v>
      </c>
      <c r="E69" s="115">
        <v>0</v>
      </c>
    </row>
    <row r="70" spans="1:5" ht="13.5" thickBot="1">
      <c r="A70" s="116" t="s">
        <v>19</v>
      </c>
      <c r="B70" s="117">
        <v>245294.7</v>
      </c>
      <c r="C70" s="118">
        <v>214603.89999999994</v>
      </c>
      <c r="D70" s="119">
        <v>-30690.800000000076</v>
      </c>
      <c r="E70" s="104">
        <v>87.48819277383487</v>
      </c>
    </row>
    <row r="71" spans="1:5" ht="25.5">
      <c r="A71" s="91" t="s">
        <v>38</v>
      </c>
      <c r="B71" s="92">
        <v>25959.4</v>
      </c>
      <c r="C71" s="92">
        <v>23302.4</v>
      </c>
      <c r="D71" s="92">
        <v>-2657</v>
      </c>
      <c r="E71" s="120">
        <v>89.76478655130704</v>
      </c>
    </row>
    <row r="72" spans="1:5" ht="25.5">
      <c r="A72" s="94" t="s">
        <v>39</v>
      </c>
      <c r="B72" s="95">
        <v>94678.1</v>
      </c>
      <c r="C72" s="95">
        <v>67847.6</v>
      </c>
      <c r="D72" s="92">
        <v>-26830.5</v>
      </c>
      <c r="E72" s="121">
        <v>71.66134512627525</v>
      </c>
    </row>
    <row r="73" spans="1:5" ht="39" thickBot="1">
      <c r="A73" s="98" t="s">
        <v>40</v>
      </c>
      <c r="B73" s="88">
        <v>5182</v>
      </c>
      <c r="C73" s="88">
        <v>2283.2</v>
      </c>
      <c r="D73" s="99">
        <v>-2898.8</v>
      </c>
      <c r="E73" s="122">
        <v>0</v>
      </c>
    </row>
    <row r="74" spans="1:5" ht="39" thickBot="1">
      <c r="A74" s="116" t="s">
        <v>48</v>
      </c>
      <c r="B74" s="117">
        <v>125819.5</v>
      </c>
      <c r="C74" s="118">
        <v>93433.2</v>
      </c>
      <c r="D74" s="123">
        <v>-32386.300000000003</v>
      </c>
      <c r="E74" s="124">
        <v>74.2597133194775</v>
      </c>
    </row>
    <row r="75" spans="1:5" ht="26.25" thickBot="1">
      <c r="A75" s="106" t="s">
        <v>51</v>
      </c>
      <c r="B75" s="99">
        <v>1168.3</v>
      </c>
      <c r="C75" s="99">
        <v>-6182.900000000001</v>
      </c>
      <c r="D75" s="99">
        <v>-7351.200000000001</v>
      </c>
      <c r="E75" s="125">
        <v>0</v>
      </c>
    </row>
    <row r="76" spans="1:5" ht="13.5" thickBot="1">
      <c r="A76" s="126" t="s">
        <v>33</v>
      </c>
      <c r="B76" s="127">
        <v>372282.5</v>
      </c>
      <c r="C76" s="128">
        <v>301854.1999999999</v>
      </c>
      <c r="D76" s="123">
        <v>-70428.3000000001</v>
      </c>
      <c r="E76" s="124">
        <v>81.08202776117595</v>
      </c>
    </row>
    <row r="77" spans="1:5" ht="12.75">
      <c r="A77" s="109"/>
      <c r="B77" s="99"/>
      <c r="C77" s="99"/>
      <c r="D77" s="109"/>
      <c r="E77" s="109"/>
    </row>
    <row r="78" spans="1:5" ht="12.75">
      <c r="A78" s="81" t="s">
        <v>60</v>
      </c>
      <c r="B78" s="81"/>
      <c r="C78" s="81"/>
      <c r="D78" s="81"/>
      <c r="E78" s="81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H42" sqref="H42"/>
    </sheetView>
  </sheetViews>
  <sheetFormatPr defaultColWidth="9.00390625" defaultRowHeight="12.75"/>
  <cols>
    <col min="1" max="1" width="37.25390625" style="0" customWidth="1"/>
    <col min="2" max="2" width="10.00390625" style="0" customWidth="1"/>
    <col min="4" max="4" width="11.375" style="0" customWidth="1"/>
    <col min="5" max="5" width="11.75390625" style="0" customWidth="1"/>
    <col min="6" max="6" width="3.62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63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58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6.5" customHeight="1">
      <c r="A9" s="19" t="s">
        <v>2</v>
      </c>
      <c r="B9" s="7">
        <v>235510</v>
      </c>
      <c r="C9" s="7">
        <v>14824.1</v>
      </c>
      <c r="D9" s="7">
        <f>C9-B9</f>
        <v>-220685.9</v>
      </c>
      <c r="E9" s="32">
        <f>C9/B9*100</f>
        <v>6.294467326228186</v>
      </c>
      <c r="F9" s="33">
        <f>C9-'[1]01.01.2015'!C9</f>
        <v>-194228.5</v>
      </c>
    </row>
    <row r="10" spans="1:6" ht="12.75">
      <c r="A10" s="19" t="s">
        <v>57</v>
      </c>
      <c r="B10" s="7">
        <v>4970</v>
      </c>
      <c r="C10" s="7">
        <v>424.2</v>
      </c>
      <c r="D10" s="7">
        <f>C10-B10</f>
        <v>-4545.8</v>
      </c>
      <c r="E10" s="32">
        <f>C10/B10*100</f>
        <v>8.535211267605632</v>
      </c>
      <c r="F10" s="33">
        <f>C10-'[1]01.01.2015'!C10</f>
        <v>-7832.900000000001</v>
      </c>
    </row>
    <row r="11" spans="1:6" ht="19.5" customHeight="1">
      <c r="A11" s="20" t="s">
        <v>3</v>
      </c>
      <c r="B11" s="6">
        <v>23774</v>
      </c>
      <c r="C11" s="6">
        <v>4607.9</v>
      </c>
      <c r="D11" s="7">
        <f aca="true" t="shared" si="0" ref="D11:D35">C11-B11</f>
        <v>-19166.1</v>
      </c>
      <c r="E11" s="31">
        <f aca="true" t="shared" si="1" ref="E11:E36">C11/B11*100</f>
        <v>19.3820980903508</v>
      </c>
      <c r="F11" s="33">
        <f>C11-'[1]01.01.2015'!C11</f>
        <v>-17946.4</v>
      </c>
    </row>
    <row r="12" spans="1:6" ht="16.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>
        <f>C12-'[1]01.01.2015'!C12</f>
        <v>0</v>
      </c>
    </row>
    <row r="13" spans="1:6" ht="16.5" customHeight="1">
      <c r="A13" s="20" t="s">
        <v>56</v>
      </c>
      <c r="B13" s="6">
        <v>251</v>
      </c>
      <c r="C13" s="6">
        <v>97.8</v>
      </c>
      <c r="D13" s="7">
        <f t="shared" si="0"/>
        <v>-153.2</v>
      </c>
      <c r="E13" s="31">
        <f t="shared" si="1"/>
        <v>38.96414342629482</v>
      </c>
      <c r="F13" s="33">
        <f>C13-'[1]01.01.2015'!C13</f>
        <v>-235.2</v>
      </c>
    </row>
    <row r="14" spans="1:6" ht="15.75" customHeight="1">
      <c r="A14" s="20" t="s">
        <v>43</v>
      </c>
      <c r="B14" s="6">
        <v>8646</v>
      </c>
      <c r="C14" s="6">
        <v>1020.7</v>
      </c>
      <c r="D14" s="7">
        <f t="shared" si="0"/>
        <v>-7625.3</v>
      </c>
      <c r="E14" s="31">
        <f t="shared" si="1"/>
        <v>11.805459171871387</v>
      </c>
      <c r="F14" s="33">
        <f>C14-'[1]01.01.2015'!C14</f>
        <v>-6910.3</v>
      </c>
    </row>
    <row r="15" spans="1:6" ht="15.75" customHeight="1">
      <c r="A15" s="20" t="s">
        <v>44</v>
      </c>
      <c r="B15" s="6">
        <v>21560</v>
      </c>
      <c r="C15" s="6">
        <v>455.6</v>
      </c>
      <c r="D15" s="7">
        <f t="shared" si="0"/>
        <v>-21104.4</v>
      </c>
      <c r="E15" s="31">
        <f t="shared" si="1"/>
        <v>2.1131725417439706</v>
      </c>
      <c r="F15" s="33">
        <f>C15-'[1]01.01.2015'!C15</f>
        <v>-20710.4</v>
      </c>
    </row>
    <row r="16" spans="1:6" ht="15.75" customHeight="1">
      <c r="A16" s="20" t="s">
        <v>5</v>
      </c>
      <c r="B16" s="6">
        <v>7238</v>
      </c>
      <c r="C16" s="6">
        <v>282</v>
      </c>
      <c r="D16" s="7">
        <f t="shared" si="0"/>
        <v>-6956</v>
      </c>
      <c r="E16" s="31">
        <f t="shared" si="1"/>
        <v>3.896103896103896</v>
      </c>
      <c r="F16" s="33">
        <f>C16-'[1]01.01.2015'!C16</f>
        <v>-4328.1</v>
      </c>
    </row>
    <row r="17" spans="1:6" ht="16.5" customHeight="1">
      <c r="A17" s="20" t="s">
        <v>6</v>
      </c>
      <c r="B17" s="6">
        <v>24.2</v>
      </c>
      <c r="C17" s="6">
        <v>0.2</v>
      </c>
      <c r="D17" s="7">
        <f t="shared" si="0"/>
        <v>-24</v>
      </c>
      <c r="E17" s="31">
        <f t="shared" si="1"/>
        <v>0.8264462809917356</v>
      </c>
      <c r="F17" s="33">
        <f>C17-'[1]01.01.2015'!C17</f>
        <v>-48.9</v>
      </c>
    </row>
    <row r="18" spans="1:6" ht="15.75" customHeight="1">
      <c r="A18" s="20" t="s">
        <v>7</v>
      </c>
      <c r="B18" s="6">
        <v>29620.8</v>
      </c>
      <c r="C18" s="6">
        <v>142</v>
      </c>
      <c r="D18" s="7">
        <f t="shared" si="0"/>
        <v>-29478.8</v>
      </c>
      <c r="E18" s="31">
        <f t="shared" si="1"/>
        <v>0.47939285907200346</v>
      </c>
      <c r="F18" s="33">
        <f>C18-'[1]01.01.2015'!C18</f>
        <v>-37522</v>
      </c>
    </row>
    <row r="19" spans="1:6" ht="14.25" customHeight="1">
      <c r="A19" s="57" t="s">
        <v>8</v>
      </c>
      <c r="B19" s="6">
        <v>6000</v>
      </c>
      <c r="C19" s="6">
        <v>126.6</v>
      </c>
      <c r="D19" s="7">
        <f t="shared" si="0"/>
        <v>-5873.4</v>
      </c>
      <c r="E19" s="31">
        <f t="shared" si="1"/>
        <v>2.11</v>
      </c>
      <c r="F19" s="33">
        <f>C19-'[1]01.01.2015'!C19</f>
        <v>-6710.799999999999</v>
      </c>
    </row>
    <row r="20" spans="1:6" ht="24.75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>
        <f>C20-'[1]01.01.2015'!C20</f>
        <v>-17</v>
      </c>
    </row>
    <row r="21" spans="1:6" ht="18" customHeight="1">
      <c r="A21" s="20" t="s">
        <v>9</v>
      </c>
      <c r="B21" s="6">
        <v>3643</v>
      </c>
      <c r="C21" s="6">
        <v>610.5</v>
      </c>
      <c r="D21" s="7">
        <f t="shared" si="0"/>
        <v>-3032.5</v>
      </c>
      <c r="E21" s="31">
        <f t="shared" si="1"/>
        <v>16.758166346417788</v>
      </c>
      <c r="F21" s="33">
        <f>C21-'[1]01.01.2015'!C21</f>
        <v>-3582.8</v>
      </c>
    </row>
    <row r="22" spans="1:6" ht="16.5" customHeight="1">
      <c r="A22" s="20" t="s">
        <v>47</v>
      </c>
      <c r="B22" s="6">
        <v>0</v>
      </c>
      <c r="C22" s="6">
        <v>361.4</v>
      </c>
      <c r="D22" s="7">
        <f t="shared" si="0"/>
        <v>361.4</v>
      </c>
      <c r="E22" s="31">
        <v>0</v>
      </c>
      <c r="F22" s="33">
        <f>C22-'[1]01.01.2015'!C22</f>
        <v>91.69999999999999</v>
      </c>
    </row>
    <row r="23" spans="1:6" ht="18" customHeight="1">
      <c r="A23" s="20" t="s">
        <v>10</v>
      </c>
      <c r="B23" s="6">
        <v>204</v>
      </c>
      <c r="C23" s="6">
        <v>23.5</v>
      </c>
      <c r="D23" s="7">
        <f t="shared" si="0"/>
        <v>-180.5</v>
      </c>
      <c r="E23" s="31">
        <f t="shared" si="1"/>
        <v>11.519607843137255</v>
      </c>
      <c r="F23" s="33">
        <f>C23-'[1]01.01.2015'!C23</f>
        <v>-342.1</v>
      </c>
    </row>
    <row r="24" spans="1:6" ht="24.75" customHeight="1">
      <c r="A24" s="20" t="s">
        <v>11</v>
      </c>
      <c r="B24" s="6">
        <v>930</v>
      </c>
      <c r="C24" s="6">
        <v>8.8</v>
      </c>
      <c r="D24" s="7">
        <f t="shared" si="0"/>
        <v>-921.2</v>
      </c>
      <c r="E24" s="31">
        <f t="shared" si="1"/>
        <v>0.946236559139785</v>
      </c>
      <c r="F24" s="33">
        <f>C24-'[1]01.01.2015'!C24</f>
        <v>-2918.2</v>
      </c>
    </row>
    <row r="25" spans="1:6" ht="17.25" customHeight="1">
      <c r="A25" s="20" t="s">
        <v>41</v>
      </c>
      <c r="B25" s="6">
        <v>7930</v>
      </c>
      <c r="C25" s="6">
        <v>1536.5</v>
      </c>
      <c r="D25" s="7">
        <f t="shared" si="0"/>
        <v>-6393.5</v>
      </c>
      <c r="E25" s="25">
        <f t="shared" si="1"/>
        <v>19.375788146279948</v>
      </c>
      <c r="F25" s="33">
        <f>C25-'[1]01.01.2015'!C25</f>
        <v>-14202.5</v>
      </c>
    </row>
    <row r="26" spans="1:6" ht="16.5" customHeight="1">
      <c r="A26" s="20" t="s">
        <v>12</v>
      </c>
      <c r="B26" s="6">
        <v>2979</v>
      </c>
      <c r="C26" s="6">
        <v>310.2</v>
      </c>
      <c r="D26" s="7">
        <f t="shared" si="0"/>
        <v>-2668.8</v>
      </c>
      <c r="E26" s="31">
        <f t="shared" si="1"/>
        <v>10.412890231621349</v>
      </c>
      <c r="F26" s="33">
        <f>C26-'[1]01.01.2015'!C26</f>
        <v>-2830.9</v>
      </c>
    </row>
    <row r="27" spans="1:6" ht="14.2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>
        <f>C27-'[1]01.01.2015'!C27</f>
        <v>0</v>
      </c>
    </row>
    <row r="28" spans="1:6" ht="15" customHeight="1">
      <c r="A28" s="20" t="s">
        <v>14</v>
      </c>
      <c r="B28" s="6">
        <v>0</v>
      </c>
      <c r="C28" s="6">
        <v>0</v>
      </c>
      <c r="D28" s="7">
        <f t="shared" si="0"/>
        <v>0</v>
      </c>
      <c r="E28" s="31">
        <v>0</v>
      </c>
      <c r="F28" s="33">
        <f>C28-'[1]01.01.2015'!C28</f>
        <v>-590.7</v>
      </c>
    </row>
    <row r="29" spans="1:6" ht="15" customHeight="1" thickBot="1">
      <c r="A29" s="21" t="s">
        <v>15</v>
      </c>
      <c r="B29" s="9">
        <v>0</v>
      </c>
      <c r="C29" s="9">
        <v>-156.2</v>
      </c>
      <c r="D29" s="4">
        <f t="shared" si="0"/>
        <v>-156.2</v>
      </c>
      <c r="E29" s="25">
        <v>0</v>
      </c>
      <c r="F29" s="33">
        <f>C29-'[1]01.01.2015'!C29</f>
        <v>-315.2</v>
      </c>
    </row>
    <row r="30" spans="1:6" ht="16.5" customHeight="1" thickBot="1">
      <c r="A30" s="10" t="s">
        <v>19</v>
      </c>
      <c r="B30" s="59">
        <f>B9+B10+B11+B12+B13+B14+B15+B16+B17+B18+B19+B20+B21+B22+B23+B24+B25+B26+B27+B28+B29</f>
        <v>353290.6</v>
      </c>
      <c r="C30" s="12">
        <f>C9+C10+C11+C12+C13+C14+C15+C16+C17+C18+C19+C20+C21+C22+C23+C24+C25+C26+C27+C28+C29</f>
        <v>24675.8</v>
      </c>
      <c r="D30" s="60">
        <f>C30-B30</f>
        <v>-328614.8</v>
      </c>
      <c r="E30" s="17">
        <f>C30/B30*100</f>
        <v>6.984561717747373</v>
      </c>
      <c r="F30" s="66">
        <f>C30-'[1]01.01.2015'!C30</f>
        <v>-321181.19999999995</v>
      </c>
    </row>
    <row r="31" spans="1:6" ht="16.5" customHeight="1">
      <c r="A31" s="19" t="s">
        <v>49</v>
      </c>
      <c r="B31" s="7">
        <v>154277.9</v>
      </c>
      <c r="C31" s="7">
        <v>6942.5</v>
      </c>
      <c r="D31" s="7">
        <f t="shared" si="0"/>
        <v>-147335.4</v>
      </c>
      <c r="E31" s="32">
        <f t="shared" si="1"/>
        <v>4.4999964350046255</v>
      </c>
      <c r="F31" s="58">
        <f>C31-'[1]01.12.2014'!C31</f>
        <v>-134424.9</v>
      </c>
    </row>
    <row r="32" spans="1:6" ht="15" customHeight="1">
      <c r="A32" s="20" t="s">
        <v>50</v>
      </c>
      <c r="B32" s="6">
        <v>565526.9</v>
      </c>
      <c r="C32" s="6">
        <v>23739.8</v>
      </c>
      <c r="D32" s="6">
        <f t="shared" si="0"/>
        <v>-541787.1</v>
      </c>
      <c r="E32" s="32">
        <f t="shared" si="1"/>
        <v>4.197819767724577</v>
      </c>
      <c r="F32" s="58">
        <f>C32-'[1]01.12.2014'!C32</f>
        <v>-839885.2999999999</v>
      </c>
    </row>
    <row r="33" spans="1:6" ht="13.5" thickBot="1">
      <c r="A33" s="43" t="s">
        <v>16</v>
      </c>
      <c r="B33" s="9">
        <v>0</v>
      </c>
      <c r="C33" s="9">
        <v>0</v>
      </c>
      <c r="D33" s="9">
        <f t="shared" si="0"/>
        <v>0</v>
      </c>
      <c r="E33" s="32">
        <v>0</v>
      </c>
      <c r="F33" s="58">
        <f>C33-'[1]01.12.2014'!C33</f>
        <v>-29985</v>
      </c>
    </row>
    <row r="34" spans="1:6" ht="15.75" customHeight="1" thickBot="1">
      <c r="A34" s="10" t="s">
        <v>48</v>
      </c>
      <c r="B34" s="12">
        <f>SUM(B31:B33)</f>
        <v>719804.8</v>
      </c>
      <c r="C34" s="44">
        <f>SUM(C31:C33)</f>
        <v>30682.3</v>
      </c>
      <c r="D34" s="62">
        <f>C34-B34</f>
        <v>-689122.5</v>
      </c>
      <c r="E34" s="45">
        <f t="shared" si="1"/>
        <v>4.262586190033742</v>
      </c>
      <c r="F34" s="56">
        <f>C34-'[1]01.01.2015'!C34</f>
        <v>-992059.2</v>
      </c>
    </row>
    <row r="35" spans="1:6" ht="15.75" customHeight="1" thickBot="1">
      <c r="A35" s="22" t="s">
        <v>51</v>
      </c>
      <c r="B35" s="4">
        <v>0</v>
      </c>
      <c r="C35" s="4">
        <v>-3612.2</v>
      </c>
      <c r="D35" s="4">
        <f t="shared" si="0"/>
        <v>-3612.2</v>
      </c>
      <c r="E35" s="63">
        <f>C35-B35</f>
        <v>-3612.2</v>
      </c>
      <c r="F35" s="64">
        <f>C35-'[1]01.12.2014'!C35</f>
        <v>-6118.9</v>
      </c>
    </row>
    <row r="36" spans="1:6" ht="13.5" thickBot="1">
      <c r="A36" s="15" t="s">
        <v>33</v>
      </c>
      <c r="B36" s="13">
        <f>B30+B34+B35</f>
        <v>1073095.4</v>
      </c>
      <c r="C36" s="65">
        <f>C30+C34+C35</f>
        <v>51745.9</v>
      </c>
      <c r="D36" s="27">
        <f>D30+D34+D35</f>
        <v>-1021349.5</v>
      </c>
      <c r="E36" s="13">
        <f t="shared" si="1"/>
        <v>4.82211553604647</v>
      </c>
      <c r="F36" s="17">
        <f>C36-'[1]01.01.2015'!C36</f>
        <v>-1319496.4000000001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64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 t="s">
        <v>29</v>
      </c>
    </row>
    <row r="48" spans="1:6" ht="13.5" thickBot="1">
      <c r="A48" s="8"/>
      <c r="B48" s="41" t="s">
        <v>58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/>
    </row>
    <row r="50" spans="1:6" ht="15" customHeight="1">
      <c r="A50" s="19" t="s">
        <v>2</v>
      </c>
      <c r="B50" s="7">
        <v>79330.8</v>
      </c>
      <c r="C50" s="7">
        <v>5488.4</v>
      </c>
      <c r="D50" s="7">
        <f>C50-B50</f>
        <v>-73842.40000000001</v>
      </c>
      <c r="E50" s="32">
        <f>C50/B50*100</f>
        <v>6.918372183313417</v>
      </c>
      <c r="F50" s="33">
        <f>C50-'[1]01.01.2015'!C50</f>
        <v>-71506.40000000001</v>
      </c>
    </row>
    <row r="51" spans="1:6" ht="12.75">
      <c r="A51" s="19" t="s">
        <v>57</v>
      </c>
      <c r="B51" s="7">
        <v>4572.2</v>
      </c>
      <c r="C51" s="7">
        <v>394.7</v>
      </c>
      <c r="D51" s="7">
        <f aca="true" t="shared" si="2" ref="D51:D69">C51-B51</f>
        <v>-4177.5</v>
      </c>
      <c r="E51" s="32">
        <f>C51/B51*100</f>
        <v>8.632605747780062</v>
      </c>
      <c r="F51" s="33">
        <f>C51-'[1]01.01.2015'!C51</f>
        <v>-2099.5</v>
      </c>
    </row>
    <row r="52" spans="1:6" ht="15.75" customHeight="1">
      <c r="A52" s="20" t="s">
        <v>3</v>
      </c>
      <c r="B52" s="6">
        <v>2475</v>
      </c>
      <c r="C52" s="6">
        <v>512</v>
      </c>
      <c r="D52" s="7">
        <f t="shared" si="2"/>
        <v>-1963</v>
      </c>
      <c r="E52" s="31">
        <f aca="true" t="shared" si="3" ref="E52:E76">C52/B52*100</f>
        <v>20.686868686868685</v>
      </c>
      <c r="F52" s="33">
        <f>C52-'[1]01.01.2015'!C52</f>
        <v>-1994</v>
      </c>
    </row>
    <row r="53" spans="1:6" ht="16.5" customHeight="1">
      <c r="A53" s="20" t="s">
        <v>4</v>
      </c>
      <c r="B53" s="6">
        <v>138.2</v>
      </c>
      <c r="C53" s="6">
        <v>0</v>
      </c>
      <c r="D53" s="7">
        <f t="shared" si="2"/>
        <v>-138.2</v>
      </c>
      <c r="E53" s="31">
        <f t="shared" si="3"/>
        <v>0</v>
      </c>
      <c r="F53" s="33">
        <f>C53-'[1]01.01.2015'!C53</f>
        <v>-79.8</v>
      </c>
    </row>
    <row r="54" spans="1:6" ht="15.75" customHeight="1">
      <c r="A54" s="20" t="s">
        <v>34</v>
      </c>
      <c r="B54" s="6">
        <v>14855</v>
      </c>
      <c r="C54" s="6">
        <v>289.9</v>
      </c>
      <c r="D54" s="7">
        <f t="shared" si="2"/>
        <v>-14565.1</v>
      </c>
      <c r="E54" s="31">
        <f t="shared" si="3"/>
        <v>1.9515314708852236</v>
      </c>
      <c r="F54" s="33">
        <f>C54-'[1]01.01.2015'!C54</f>
        <v>-15307.6</v>
      </c>
    </row>
    <row r="55" spans="1:6" ht="16.5" customHeight="1">
      <c r="A55" s="20" t="s">
        <v>55</v>
      </c>
      <c r="B55" s="28">
        <v>25574</v>
      </c>
      <c r="C55" s="28">
        <v>1476.2</v>
      </c>
      <c r="D55" s="7">
        <f t="shared" si="2"/>
        <v>-24097.8</v>
      </c>
      <c r="E55" s="31">
        <f t="shared" si="3"/>
        <v>5.772268710409009</v>
      </c>
      <c r="F55" s="33">
        <f>C55-'[1]01.01.2015'!C55</f>
        <v>-27620.8</v>
      </c>
    </row>
    <row r="56" spans="1:6" ht="17.25" customHeight="1">
      <c r="A56" s="20" t="s">
        <v>13</v>
      </c>
      <c r="B56" s="6">
        <v>53439</v>
      </c>
      <c r="C56" s="6">
        <v>406.3</v>
      </c>
      <c r="D56" s="7">
        <f t="shared" si="2"/>
        <v>-53032.7</v>
      </c>
      <c r="E56" s="31">
        <f t="shared" si="3"/>
        <v>0.7603061434532832</v>
      </c>
      <c r="F56" s="33">
        <f>C56-'[1]01.01.2015'!C56</f>
        <v>-71665.7</v>
      </c>
    </row>
    <row r="57" spans="1:6" ht="14.25" customHeight="1">
      <c r="A57" s="20" t="s">
        <v>5</v>
      </c>
      <c r="B57" s="6">
        <v>64</v>
      </c>
      <c r="C57" s="6">
        <v>3.7</v>
      </c>
      <c r="D57" s="7">
        <f t="shared" si="2"/>
        <v>-60.3</v>
      </c>
      <c r="E57" s="31">
        <f t="shared" si="3"/>
        <v>5.78125</v>
      </c>
      <c r="F57" s="33">
        <f>C57-'[1]01.01.2015'!C57</f>
        <v>-64.3</v>
      </c>
    </row>
    <row r="58" spans="1:6" ht="17.25" customHeight="1">
      <c r="A58" s="29" t="s">
        <v>18</v>
      </c>
      <c r="B58" s="28">
        <v>28467.4</v>
      </c>
      <c r="C58" s="28">
        <v>1.8</v>
      </c>
      <c r="D58" s="7">
        <f t="shared" si="2"/>
        <v>-28465.600000000002</v>
      </c>
      <c r="E58" s="31">
        <f t="shared" si="3"/>
        <v>0.006323022123551851</v>
      </c>
      <c r="F58" s="33">
        <f>C58-'[1]01.01.2015'!C58</f>
        <v>-37822.299999999996</v>
      </c>
    </row>
    <row r="59" spans="1:6" ht="18" customHeight="1">
      <c r="A59" s="20" t="s">
        <v>35</v>
      </c>
      <c r="B59" s="6">
        <v>3953.2</v>
      </c>
      <c r="C59" s="6">
        <v>62.8</v>
      </c>
      <c r="D59" s="7">
        <f t="shared" si="2"/>
        <v>-3890.3999999999996</v>
      </c>
      <c r="E59" s="31">
        <f t="shared" si="3"/>
        <v>1.5885864616007286</v>
      </c>
      <c r="F59" s="33">
        <f>C59-'[1]01.01.2015'!C59</f>
        <v>-4151.8</v>
      </c>
    </row>
    <row r="60" spans="1:6" ht="25.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C60-'[1]01.01.2015'!C60</f>
        <v>0</v>
      </c>
    </row>
    <row r="61" spans="1:6" ht="15.75" customHeight="1">
      <c r="A61" s="29" t="s">
        <v>46</v>
      </c>
      <c r="B61" s="28">
        <v>10788.5</v>
      </c>
      <c r="C61" s="28">
        <v>0</v>
      </c>
      <c r="D61" s="7">
        <f t="shared" si="2"/>
        <v>-10788.5</v>
      </c>
      <c r="E61" s="31">
        <f t="shared" si="3"/>
        <v>0</v>
      </c>
      <c r="F61" s="33">
        <f>C61-'[1]01.01.2015'!C61</f>
        <v>-3500.6</v>
      </c>
    </row>
    <row r="62" spans="1:6" ht="15.75" customHeight="1">
      <c r="A62" s="20" t="s">
        <v>42</v>
      </c>
      <c r="B62" s="6">
        <v>3374.4</v>
      </c>
      <c r="C62" s="30">
        <v>29.9</v>
      </c>
      <c r="D62" s="7">
        <f t="shared" si="2"/>
        <v>-3344.5</v>
      </c>
      <c r="E62" s="31">
        <f t="shared" si="3"/>
        <v>0.8860834518729256</v>
      </c>
      <c r="F62" s="33">
        <f>C62-'[1]01.01.2015'!C62</f>
        <v>-1358.5</v>
      </c>
    </row>
    <row r="63" spans="1:6" ht="15" customHeight="1">
      <c r="A63" s="20" t="s">
        <v>47</v>
      </c>
      <c r="B63" s="6">
        <v>203</v>
      </c>
      <c r="C63" s="6">
        <v>23</v>
      </c>
      <c r="D63" s="7">
        <f t="shared" si="2"/>
        <v>-180</v>
      </c>
      <c r="E63" s="31">
        <f t="shared" si="3"/>
        <v>11.330049261083744</v>
      </c>
      <c r="F63" s="33">
        <f>C63-'[1]01.01.2015'!C63</f>
        <v>-298.9</v>
      </c>
    </row>
    <row r="64" spans="1:6" ht="15.75" customHeight="1">
      <c r="A64" s="29" t="s">
        <v>10</v>
      </c>
      <c r="B64" s="28">
        <v>2945</v>
      </c>
      <c r="C64" s="28">
        <v>0</v>
      </c>
      <c r="D64" s="7">
        <f t="shared" si="2"/>
        <v>-2945</v>
      </c>
      <c r="E64" s="31">
        <v>0</v>
      </c>
      <c r="F64" s="33">
        <f>C64-'[1]01.01.2015'!C64</f>
        <v>0</v>
      </c>
    </row>
    <row r="65" spans="1:6" ht="15.75" customHeight="1">
      <c r="A65" s="29" t="s">
        <v>41</v>
      </c>
      <c r="B65" s="28">
        <v>4104</v>
      </c>
      <c r="C65" s="28">
        <v>139.5</v>
      </c>
      <c r="D65" s="7">
        <f t="shared" si="2"/>
        <v>-3964.5</v>
      </c>
      <c r="E65" s="31">
        <f t="shared" si="3"/>
        <v>3.399122807017544</v>
      </c>
      <c r="F65" s="33">
        <f>C65-'[1]01.01.2015'!C65</f>
        <v>-15214.6</v>
      </c>
    </row>
    <row r="66" spans="1:6" ht="16.5" customHeight="1">
      <c r="A66" s="20" t="s">
        <v>12</v>
      </c>
      <c r="B66" s="6">
        <v>80</v>
      </c>
      <c r="C66" s="6">
        <v>5</v>
      </c>
      <c r="D66" s="7">
        <f t="shared" si="2"/>
        <v>-75</v>
      </c>
      <c r="E66" s="31">
        <f t="shared" si="3"/>
        <v>6.25</v>
      </c>
      <c r="F66" s="33">
        <f>C66-'[1]01.01.2015'!C66</f>
        <v>-105.1</v>
      </c>
    </row>
    <row r="67" spans="1:6" ht="14.2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C67-'[1]01.01.2015'!C67</f>
        <v>-0.4</v>
      </c>
    </row>
    <row r="68" spans="1:6" ht="14.25" customHeight="1">
      <c r="A68" s="20" t="s">
        <v>37</v>
      </c>
      <c r="B68" s="6">
        <v>0</v>
      </c>
      <c r="C68" s="6">
        <v>0</v>
      </c>
      <c r="D68" s="7">
        <f t="shared" si="2"/>
        <v>0</v>
      </c>
      <c r="E68" s="31">
        <v>0</v>
      </c>
      <c r="F68" s="33">
        <f>C68-'[1]01.01.2015'!C68</f>
        <v>-97.7</v>
      </c>
    </row>
    <row r="69" spans="1:6" ht="15.75" customHeight="1" thickBot="1">
      <c r="A69" s="21" t="s">
        <v>15</v>
      </c>
      <c r="B69" s="9">
        <v>0</v>
      </c>
      <c r="C69" s="9">
        <v>38.8</v>
      </c>
      <c r="D69" s="7">
        <f t="shared" si="2"/>
        <v>38.8</v>
      </c>
      <c r="E69" s="25">
        <v>0</v>
      </c>
      <c r="F69" s="33">
        <f>C69-'[1]01.01.2015'!C69</f>
        <v>38.8</v>
      </c>
    </row>
    <row r="70" spans="1:6" ht="19.5" customHeight="1" thickBot="1">
      <c r="A70" s="15" t="s">
        <v>19</v>
      </c>
      <c r="B70" s="16">
        <f>SUM(B50:B69)</f>
        <v>234363.7</v>
      </c>
      <c r="C70" s="16">
        <f>SUM(C50:C69)</f>
        <v>8871.999999999996</v>
      </c>
      <c r="D70" s="44">
        <f>SUM(D50:D69)</f>
        <v>-225491.7</v>
      </c>
      <c r="E70" s="17">
        <f t="shared" si="3"/>
        <v>3.7855691815754726</v>
      </c>
      <c r="F70" s="56">
        <f>C70-'[1]01.01.2015'!C70</f>
        <v>-252849.2</v>
      </c>
    </row>
    <row r="71" spans="1:6" ht="18.75" customHeight="1">
      <c r="A71" s="19" t="s">
        <v>38</v>
      </c>
      <c r="B71" s="7">
        <v>27399</v>
      </c>
      <c r="C71" s="7">
        <v>808.9</v>
      </c>
      <c r="D71" s="7">
        <f>C71-B71</f>
        <v>-26590.1</v>
      </c>
      <c r="E71" s="14">
        <f t="shared" si="3"/>
        <v>2.9522975291069016</v>
      </c>
      <c r="F71" s="33">
        <f>C71-'[1]01.01.2015'!C71</f>
        <v>-22792.8</v>
      </c>
    </row>
    <row r="72" spans="1:6" ht="18" customHeight="1">
      <c r="A72" s="20" t="s">
        <v>39</v>
      </c>
      <c r="B72" s="6">
        <v>48146.5</v>
      </c>
      <c r="C72" s="6">
        <v>0</v>
      </c>
      <c r="D72" s="6">
        <f>C72-B72</f>
        <v>-48146.5</v>
      </c>
      <c r="E72" s="24">
        <f t="shared" si="3"/>
        <v>0</v>
      </c>
      <c r="F72" s="33">
        <f>C72-'[1]01.01.2015'!C72</f>
        <v>-89558</v>
      </c>
    </row>
    <row r="73" spans="1:6" ht="16.5" customHeight="1" thickBot="1">
      <c r="A73" s="21" t="s">
        <v>40</v>
      </c>
      <c r="B73" s="9">
        <v>5343.7</v>
      </c>
      <c r="C73" s="9">
        <v>0</v>
      </c>
      <c r="D73" s="9">
        <f>C73-B73</f>
        <v>-5343.7</v>
      </c>
      <c r="E73" s="24">
        <v>0</v>
      </c>
      <c r="F73" s="33">
        <f>C73-'[1]01.01.2015'!C73</f>
        <v>-1281.2</v>
      </c>
    </row>
    <row r="74" spans="1:6" ht="16.5" customHeight="1" thickBot="1">
      <c r="A74" s="15" t="s">
        <v>48</v>
      </c>
      <c r="B74" s="16">
        <f>B71+B72+B73</f>
        <v>80889.2</v>
      </c>
      <c r="C74" s="16">
        <f>C71+C72+C73</f>
        <v>808.9</v>
      </c>
      <c r="D74" s="44">
        <f>D71+D72+D73</f>
        <v>-80080.3</v>
      </c>
      <c r="E74" s="45">
        <f t="shared" si="3"/>
        <v>1.0000098900718515</v>
      </c>
      <c r="F74" s="34">
        <f>C74-'[1]01.01.2015'!C74</f>
        <v>-113632</v>
      </c>
    </row>
    <row r="75" spans="1:6" ht="15.75" customHeight="1" thickBot="1">
      <c r="A75" s="22" t="s">
        <v>51</v>
      </c>
      <c r="B75" s="4">
        <v>0</v>
      </c>
      <c r="C75" s="4">
        <v>-22007.6</v>
      </c>
      <c r="D75" s="4">
        <v>0</v>
      </c>
      <c r="E75" s="55">
        <v>0</v>
      </c>
      <c r="F75" s="33">
        <f>C75-'[1]01.01.2015'!C75</f>
        <v>-15243.099999999999</v>
      </c>
    </row>
    <row r="76" spans="1:6" ht="13.5" thickBot="1">
      <c r="A76" s="67" t="s">
        <v>33</v>
      </c>
      <c r="B76" s="68">
        <f>B70+B74+B75</f>
        <v>315252.9</v>
      </c>
      <c r="C76" s="68">
        <f>C70+C74+C75</f>
        <v>-12326.700000000003</v>
      </c>
      <c r="D76" s="69">
        <f>D70+D74+D75</f>
        <v>-305572</v>
      </c>
      <c r="E76" s="70">
        <f t="shared" si="3"/>
        <v>-3.9100988444515505</v>
      </c>
      <c r="F76" s="68">
        <f>C76-'[1]01.01.2015'!C76</f>
        <v>-381724.3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0.75390625" style="0" customWidth="1"/>
    <col min="5" max="5" width="11.75390625" style="0" customWidth="1"/>
    <col min="6" max="6" width="0.2421875" style="0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65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58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7.25" customHeight="1">
      <c r="A9" s="19" t="s">
        <v>2</v>
      </c>
      <c r="B9" s="7">
        <v>235510</v>
      </c>
      <c r="C9" s="7">
        <v>30816.7</v>
      </c>
      <c r="D9" s="7">
        <f>C9-B9</f>
        <v>-204693.3</v>
      </c>
      <c r="E9" s="32">
        <f>C9/B9*100</f>
        <v>13.085091928155917</v>
      </c>
      <c r="F9" s="33">
        <f>C9-'[2]01.02.2015'!C9</f>
        <v>15992.6</v>
      </c>
    </row>
    <row r="10" spans="1:6" ht="12.75">
      <c r="A10" s="19" t="s">
        <v>57</v>
      </c>
      <c r="B10" s="7">
        <v>4970</v>
      </c>
      <c r="C10" s="7">
        <v>573.2</v>
      </c>
      <c r="D10" s="7">
        <f>C10-B10</f>
        <v>-4396.8</v>
      </c>
      <c r="E10" s="32">
        <f>C10/B10*100</f>
        <v>11.533199195171028</v>
      </c>
      <c r="F10" s="33">
        <f>C10-'[2]01.02.2015'!C10</f>
        <v>149.00000000000006</v>
      </c>
    </row>
    <row r="11" spans="1:6" ht="15.75" customHeight="1">
      <c r="A11" s="20" t="s">
        <v>3</v>
      </c>
      <c r="B11" s="6">
        <v>23774</v>
      </c>
      <c r="C11" s="6">
        <v>5213.5</v>
      </c>
      <c r="D11" s="7">
        <f aca="true" t="shared" si="0" ref="D11:D33">C11-B11</f>
        <v>-18560.5</v>
      </c>
      <c r="E11" s="31">
        <f aca="true" t="shared" si="1" ref="E11:E34">C11/B11*100</f>
        <v>21.92941869268949</v>
      </c>
      <c r="F11" s="33">
        <f>C11-'[2]01.02.2015'!C11</f>
        <v>605.6000000000004</v>
      </c>
    </row>
    <row r="12" spans="1:6" ht="16.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>
        <f>C12-'[2]01.02.2015'!C12</f>
        <v>0</v>
      </c>
    </row>
    <row r="13" spans="1:6" ht="18" customHeight="1">
      <c r="A13" s="20" t="s">
        <v>56</v>
      </c>
      <c r="B13" s="6">
        <v>251</v>
      </c>
      <c r="C13" s="6">
        <v>124</v>
      </c>
      <c r="D13" s="7">
        <f t="shared" si="0"/>
        <v>-127</v>
      </c>
      <c r="E13" s="31">
        <f t="shared" si="1"/>
        <v>49.40239043824701</v>
      </c>
      <c r="F13" s="33">
        <f>C13-'[2]01.02.2015'!C13</f>
        <v>26.200000000000003</v>
      </c>
    </row>
    <row r="14" spans="1:6" ht="18" customHeight="1">
      <c r="A14" s="20" t="s">
        <v>43</v>
      </c>
      <c r="B14" s="6">
        <v>8646</v>
      </c>
      <c r="C14" s="6">
        <v>1959.5</v>
      </c>
      <c r="D14" s="7">
        <f t="shared" si="0"/>
        <v>-6686.5</v>
      </c>
      <c r="E14" s="31">
        <f t="shared" si="1"/>
        <v>22.663659495720566</v>
      </c>
      <c r="F14" s="33">
        <f>C14-'[2]01.02.2015'!C14</f>
        <v>938.8</v>
      </c>
    </row>
    <row r="15" spans="1:6" ht="15.75" customHeight="1">
      <c r="A15" s="20" t="s">
        <v>44</v>
      </c>
      <c r="B15" s="6">
        <v>21560</v>
      </c>
      <c r="C15" s="6">
        <v>913.8</v>
      </c>
      <c r="D15" s="7">
        <f t="shared" si="0"/>
        <v>-20646.2</v>
      </c>
      <c r="E15" s="31">
        <f t="shared" si="1"/>
        <v>4.238404452690167</v>
      </c>
      <c r="F15" s="33">
        <f>C15-'[2]01.02.2015'!C15</f>
        <v>458.19999999999993</v>
      </c>
    </row>
    <row r="16" spans="1:6" ht="13.5" customHeight="1">
      <c r="A16" s="20" t="s">
        <v>5</v>
      </c>
      <c r="B16" s="6">
        <v>7238</v>
      </c>
      <c r="C16" s="6">
        <v>700</v>
      </c>
      <c r="D16" s="7">
        <f t="shared" si="0"/>
        <v>-6538</v>
      </c>
      <c r="E16" s="31">
        <f t="shared" si="1"/>
        <v>9.671179883945841</v>
      </c>
      <c r="F16" s="33">
        <f>C16-'[2]01.02.2015'!C16</f>
        <v>418</v>
      </c>
    </row>
    <row r="17" spans="1:6" ht="15.75" customHeight="1">
      <c r="A17" s="20" t="s">
        <v>6</v>
      </c>
      <c r="B17" s="6">
        <v>24.2</v>
      </c>
      <c r="C17" s="6">
        <v>0.7</v>
      </c>
      <c r="D17" s="7">
        <f t="shared" si="0"/>
        <v>-23.5</v>
      </c>
      <c r="E17" s="31">
        <f t="shared" si="1"/>
        <v>2.892561983471074</v>
      </c>
      <c r="F17" s="33">
        <f>C17-'[2]01.02.2015'!C17</f>
        <v>0.49999999999999994</v>
      </c>
    </row>
    <row r="18" spans="1:6" ht="16.5" customHeight="1">
      <c r="A18" s="20" t="s">
        <v>7</v>
      </c>
      <c r="B18" s="6">
        <v>29620.8</v>
      </c>
      <c r="C18" s="6">
        <v>887.8</v>
      </c>
      <c r="D18" s="7">
        <f t="shared" si="0"/>
        <v>-28733</v>
      </c>
      <c r="E18" s="31">
        <f t="shared" si="1"/>
        <v>2.9972181710149624</v>
      </c>
      <c r="F18" s="33">
        <f>C18-'[2]01.02.2015'!C18</f>
        <v>745.8</v>
      </c>
    </row>
    <row r="19" spans="1:6" ht="16.5" customHeight="1">
      <c r="A19" s="57" t="s">
        <v>8</v>
      </c>
      <c r="B19" s="6">
        <v>6000</v>
      </c>
      <c r="C19" s="6">
        <v>694.8</v>
      </c>
      <c r="D19" s="7">
        <f t="shared" si="0"/>
        <v>-5305.2</v>
      </c>
      <c r="E19" s="31">
        <f t="shared" si="1"/>
        <v>11.579999999999998</v>
      </c>
      <c r="F19" s="33">
        <f>C19-'[2]01.02.2015'!C19</f>
        <v>568.1999999999999</v>
      </c>
    </row>
    <row r="20" spans="1:6" ht="27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>
        <f>C20-'[2]01.02.2015'!C20</f>
        <v>0</v>
      </c>
    </row>
    <row r="21" spans="1:6" ht="16.5" customHeight="1">
      <c r="A21" s="20" t="s">
        <v>9</v>
      </c>
      <c r="B21" s="6">
        <v>3643</v>
      </c>
      <c r="C21" s="6">
        <v>901.2</v>
      </c>
      <c r="D21" s="7">
        <f t="shared" si="0"/>
        <v>-2741.8</v>
      </c>
      <c r="E21" s="31">
        <f t="shared" si="1"/>
        <v>24.73785341751304</v>
      </c>
      <c r="F21" s="33">
        <f>C21-'[2]01.02.2015'!C21</f>
        <v>290.70000000000005</v>
      </c>
    </row>
    <row r="22" spans="1:6" ht="15.75" customHeight="1">
      <c r="A22" s="20" t="s">
        <v>47</v>
      </c>
      <c r="B22" s="6">
        <v>0</v>
      </c>
      <c r="C22" s="6">
        <v>457.2</v>
      </c>
      <c r="D22" s="7">
        <f t="shared" si="0"/>
        <v>457.2</v>
      </c>
      <c r="E22" s="31">
        <v>0</v>
      </c>
      <c r="F22" s="33">
        <f>C22-'[2]01.02.2015'!C22</f>
        <v>95.80000000000001</v>
      </c>
    </row>
    <row r="23" spans="1:6" ht="17.25" customHeight="1">
      <c r="A23" s="20" t="s">
        <v>10</v>
      </c>
      <c r="B23" s="6">
        <v>204</v>
      </c>
      <c r="C23" s="6">
        <v>36.5</v>
      </c>
      <c r="D23" s="7">
        <f t="shared" si="0"/>
        <v>-167.5</v>
      </c>
      <c r="E23" s="31">
        <f t="shared" si="1"/>
        <v>17.892156862745097</v>
      </c>
      <c r="F23" s="33">
        <f>C23-'[2]01.02.2015'!C23</f>
        <v>13</v>
      </c>
    </row>
    <row r="24" spans="1:6" ht="25.5" customHeight="1">
      <c r="A24" s="20" t="s">
        <v>11</v>
      </c>
      <c r="B24" s="6">
        <v>930</v>
      </c>
      <c r="C24" s="6">
        <v>8.9</v>
      </c>
      <c r="D24" s="7">
        <f t="shared" si="0"/>
        <v>-921.1</v>
      </c>
      <c r="E24" s="31">
        <f t="shared" si="1"/>
        <v>0.9569892473118281</v>
      </c>
      <c r="F24" s="33">
        <f>C24-'[2]01.02.2015'!C24</f>
        <v>0.09999999999999964</v>
      </c>
    </row>
    <row r="25" spans="1:6" ht="18" customHeight="1">
      <c r="A25" s="20" t="s">
        <v>41</v>
      </c>
      <c r="B25" s="6">
        <v>7930</v>
      </c>
      <c r="C25" s="6">
        <v>2473.3</v>
      </c>
      <c r="D25" s="7">
        <f t="shared" si="0"/>
        <v>-5456.7</v>
      </c>
      <c r="E25" s="25">
        <f t="shared" si="1"/>
        <v>31.189155107187894</v>
      </c>
      <c r="F25" s="33">
        <f>C25-'[2]01.02.2015'!C25</f>
        <v>936.8000000000002</v>
      </c>
    </row>
    <row r="26" spans="1:6" ht="15.75" customHeight="1">
      <c r="A26" s="20" t="s">
        <v>12</v>
      </c>
      <c r="B26" s="6">
        <v>2979</v>
      </c>
      <c r="C26" s="6">
        <v>502.4</v>
      </c>
      <c r="D26" s="7">
        <f t="shared" si="0"/>
        <v>-2476.6</v>
      </c>
      <c r="E26" s="31">
        <f t="shared" si="1"/>
        <v>16.86471970459886</v>
      </c>
      <c r="F26" s="33">
        <f>C26-'[2]01.02.2015'!C26</f>
        <v>192.2</v>
      </c>
    </row>
    <row r="27" spans="1:6" ht="13.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>
        <f>C27-'[2]01.02.2015'!C27</f>
        <v>0</v>
      </c>
    </row>
    <row r="28" spans="1:6" ht="17.25" customHeight="1">
      <c r="A28" s="20" t="s">
        <v>14</v>
      </c>
      <c r="B28" s="6">
        <v>0</v>
      </c>
      <c r="C28" s="6">
        <v>0</v>
      </c>
      <c r="D28" s="7">
        <f t="shared" si="0"/>
        <v>0</v>
      </c>
      <c r="E28" s="31">
        <v>0</v>
      </c>
      <c r="F28" s="33">
        <f>C28-'[2]01.02.2015'!C28</f>
        <v>0</v>
      </c>
    </row>
    <row r="29" spans="1:6" ht="17.25" customHeight="1" thickBot="1">
      <c r="A29" s="21" t="s">
        <v>15</v>
      </c>
      <c r="B29" s="9">
        <v>0</v>
      </c>
      <c r="C29" s="9">
        <v>-156.1</v>
      </c>
      <c r="D29" s="4">
        <f t="shared" si="0"/>
        <v>-156.1</v>
      </c>
      <c r="E29" s="25">
        <v>0</v>
      </c>
      <c r="F29" s="33">
        <f>C29-'[2]01.02.2015'!C29</f>
        <v>0.09999999999999432</v>
      </c>
    </row>
    <row r="30" spans="1:6" ht="22.5" customHeight="1" thickBot="1">
      <c r="A30" s="10" t="s">
        <v>19</v>
      </c>
      <c r="B30" s="59">
        <f>B9+B10+B11+B12+B13+B14+B15+B16+B17+B18+B19+B20+B21+B22+B23+B24+B25+B26+B27+B28+B29</f>
        <v>353290.6</v>
      </c>
      <c r="C30" s="12">
        <f>C9+C10+C11+C12+C13+C14+C15+C16+C17+C18+C19+C20+C21+C22+C23+C24+C25+C26+C27+C28+C29</f>
        <v>46107.40000000001</v>
      </c>
      <c r="D30" s="60">
        <f>C30-B30</f>
        <v>-307183.19999999995</v>
      </c>
      <c r="E30" s="17">
        <f>C30/B30*100</f>
        <v>13.050842564166725</v>
      </c>
      <c r="F30" s="66">
        <f>C30-'[2]01.02.2015'!C30</f>
        <v>21431.60000000001</v>
      </c>
    </row>
    <row r="31" spans="1:6" ht="15" customHeight="1">
      <c r="A31" s="19" t="s">
        <v>49</v>
      </c>
      <c r="B31" s="7">
        <v>154277.9</v>
      </c>
      <c r="C31" s="7">
        <v>16584.8</v>
      </c>
      <c r="D31" s="7">
        <f t="shared" si="0"/>
        <v>-137693.1</v>
      </c>
      <c r="E31" s="32">
        <f t="shared" si="1"/>
        <v>10.749951872562434</v>
      </c>
      <c r="F31" s="58">
        <f>C31-'[2]01.02.2015'!C31</f>
        <v>9642.3</v>
      </c>
    </row>
    <row r="32" spans="1:6" ht="27" customHeight="1">
      <c r="A32" s="20" t="s">
        <v>50</v>
      </c>
      <c r="B32" s="6">
        <v>565653.1</v>
      </c>
      <c r="C32" s="6">
        <v>86432</v>
      </c>
      <c r="D32" s="6">
        <f t="shared" si="0"/>
        <v>-479221.1</v>
      </c>
      <c r="E32" s="32">
        <f t="shared" si="1"/>
        <v>15.280036474652045</v>
      </c>
      <c r="F32" s="58">
        <f>C32-'[2]01.02.2015'!C32</f>
        <v>62692.2</v>
      </c>
    </row>
    <row r="33" spans="1:6" ht="13.5" thickBot="1">
      <c r="A33" s="43" t="s">
        <v>16</v>
      </c>
      <c r="B33" s="9">
        <v>0</v>
      </c>
      <c r="C33" s="9">
        <v>8763.5</v>
      </c>
      <c r="D33" s="9">
        <f t="shared" si="0"/>
        <v>8763.5</v>
      </c>
      <c r="E33" s="32">
        <v>0</v>
      </c>
      <c r="F33" s="58">
        <f>C33-'[2]01.02.2015'!C33</f>
        <v>8763.5</v>
      </c>
    </row>
    <row r="34" spans="1:6" ht="17.25" customHeight="1" thickBot="1">
      <c r="A34" s="10" t="s">
        <v>48</v>
      </c>
      <c r="B34" s="12">
        <f>SUM(B31:B33)</f>
        <v>719931</v>
      </c>
      <c r="C34" s="44">
        <f>SUM(C31:C33)</f>
        <v>111780.3</v>
      </c>
      <c r="D34" s="62">
        <f>C34-B34</f>
        <v>-608150.7</v>
      </c>
      <c r="E34" s="45">
        <f t="shared" si="1"/>
        <v>15.526529625755803</v>
      </c>
      <c r="F34" s="56">
        <f>C34-'[2]01.02.2015'!C34</f>
        <v>81098</v>
      </c>
    </row>
    <row r="35" spans="1:6" ht="17.25" customHeight="1" thickBot="1">
      <c r="A35" s="22" t="s">
        <v>51</v>
      </c>
      <c r="B35" s="4">
        <v>0</v>
      </c>
      <c r="C35" s="4">
        <v>-5436.1</v>
      </c>
      <c r="D35" s="4">
        <f>C35-B35</f>
        <v>-5436.1</v>
      </c>
      <c r="E35" s="63">
        <v>0</v>
      </c>
      <c r="F35" s="64">
        <f>C35-'[2]01.02.2015'!C35</f>
        <v>-1823.9000000000005</v>
      </c>
    </row>
    <row r="36" spans="1:6" ht="17.25" customHeight="1" thickBot="1">
      <c r="A36" s="15" t="s">
        <v>33</v>
      </c>
      <c r="B36" s="13">
        <f>B30+B34+B35</f>
        <v>1073221.6</v>
      </c>
      <c r="C36" s="65">
        <f>C30+C34+C35</f>
        <v>152451.6</v>
      </c>
      <c r="D36" s="27">
        <f>D30+D34+D35</f>
        <v>-920769.9999999999</v>
      </c>
      <c r="E36" s="13">
        <f>C36/B36*100</f>
        <v>14.20504395364387</v>
      </c>
      <c r="F36" s="17">
        <f>C36-'[2]01.02.2015'!C36</f>
        <v>100705.70000000001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66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58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5.75" customHeight="1">
      <c r="A50" s="19" t="s">
        <v>2</v>
      </c>
      <c r="B50" s="7">
        <v>79493.2</v>
      </c>
      <c r="C50" s="7">
        <v>11408.7</v>
      </c>
      <c r="D50" s="7">
        <f>C50-B50</f>
        <v>-68084.5</v>
      </c>
      <c r="E50" s="32">
        <f>C50/B50*100</f>
        <v>14.351793612535413</v>
      </c>
      <c r="F50" s="33">
        <f>C50-'[2]01.02.2015'!C50</f>
        <v>5920.300000000001</v>
      </c>
    </row>
    <row r="51" spans="1:6" ht="12.75">
      <c r="A51" s="19" t="s">
        <v>57</v>
      </c>
      <c r="B51" s="7">
        <v>4572.2</v>
      </c>
      <c r="C51" s="7">
        <v>533.3</v>
      </c>
      <c r="D51" s="7">
        <f aca="true" t="shared" si="2" ref="D51:D69">C51-B51</f>
        <v>-4038.8999999999996</v>
      </c>
      <c r="E51" s="32">
        <f>C51/B51*100</f>
        <v>11.663969205196622</v>
      </c>
      <c r="F51" s="33">
        <f>C51-'[2]01.02.2015'!C51</f>
        <v>138.59999999999997</v>
      </c>
    </row>
    <row r="52" spans="1:6" ht="13.5" customHeight="1">
      <c r="A52" s="20" t="s">
        <v>3</v>
      </c>
      <c r="B52" s="6">
        <v>2475</v>
      </c>
      <c r="C52" s="6">
        <v>579.3</v>
      </c>
      <c r="D52" s="7">
        <f t="shared" si="2"/>
        <v>-1895.7</v>
      </c>
      <c r="E52" s="31">
        <f aca="true" t="shared" si="3" ref="E52:E76">C52/B52*100</f>
        <v>23.406060606060606</v>
      </c>
      <c r="F52" s="33">
        <f>C52-'[2]01.02.2015'!C52</f>
        <v>67.29999999999995</v>
      </c>
    </row>
    <row r="53" spans="1:6" ht="16.5" customHeight="1">
      <c r="A53" s="20" t="s">
        <v>4</v>
      </c>
      <c r="B53" s="6">
        <v>138.2</v>
      </c>
      <c r="C53" s="6">
        <v>3.5</v>
      </c>
      <c r="D53" s="7">
        <f t="shared" si="2"/>
        <v>-134.7</v>
      </c>
      <c r="E53" s="31">
        <f t="shared" si="3"/>
        <v>2.5325615050651233</v>
      </c>
      <c r="F53" s="33">
        <f>C53-'[2]01.02.2015'!C53</f>
        <v>3.5</v>
      </c>
    </row>
    <row r="54" spans="1:6" ht="15.75" customHeight="1">
      <c r="A54" s="20" t="s">
        <v>34</v>
      </c>
      <c r="B54" s="6">
        <v>14855</v>
      </c>
      <c r="C54" s="6">
        <v>669.4</v>
      </c>
      <c r="D54" s="7">
        <f t="shared" si="2"/>
        <v>-14185.6</v>
      </c>
      <c r="E54" s="31">
        <f t="shared" si="3"/>
        <v>4.506226859643218</v>
      </c>
      <c r="F54" s="33">
        <f>C54-'[2]01.02.2015'!C54</f>
        <v>379.5</v>
      </c>
    </row>
    <row r="55" spans="1:6" ht="15.75" customHeight="1">
      <c r="A55" s="20" t="s">
        <v>55</v>
      </c>
      <c r="B55" s="28">
        <v>25574</v>
      </c>
      <c r="C55" s="28">
        <v>2873.3</v>
      </c>
      <c r="D55" s="7">
        <f t="shared" si="2"/>
        <v>-22700.7</v>
      </c>
      <c r="E55" s="31">
        <f t="shared" si="3"/>
        <v>11.235238914522562</v>
      </c>
      <c r="F55" s="33">
        <f>C55-'[2]01.02.2015'!C55</f>
        <v>1397.1000000000001</v>
      </c>
    </row>
    <row r="56" spans="1:6" ht="14.25" customHeight="1">
      <c r="A56" s="20" t="s">
        <v>13</v>
      </c>
      <c r="B56" s="6">
        <v>53439</v>
      </c>
      <c r="C56" s="6">
        <v>15660.8</v>
      </c>
      <c r="D56" s="7">
        <f t="shared" si="2"/>
        <v>-37778.2</v>
      </c>
      <c r="E56" s="31">
        <f t="shared" si="3"/>
        <v>29.30593761110799</v>
      </c>
      <c r="F56" s="33">
        <f>C56-'[2]01.02.2015'!C56</f>
        <v>15254.5</v>
      </c>
    </row>
    <row r="57" spans="1:6" ht="14.25" customHeight="1">
      <c r="A57" s="20" t="s">
        <v>5</v>
      </c>
      <c r="B57" s="6">
        <v>64</v>
      </c>
      <c r="C57" s="6">
        <v>9</v>
      </c>
      <c r="D57" s="7">
        <f t="shared" si="2"/>
        <v>-55</v>
      </c>
      <c r="E57" s="31">
        <f t="shared" si="3"/>
        <v>14.0625</v>
      </c>
      <c r="F57" s="33">
        <f>C57-'[2]01.02.2015'!C57</f>
        <v>5.3</v>
      </c>
    </row>
    <row r="58" spans="1:6" ht="16.5" customHeight="1">
      <c r="A58" s="29" t="s">
        <v>18</v>
      </c>
      <c r="B58" s="28">
        <v>28467.4</v>
      </c>
      <c r="C58" s="28">
        <v>140</v>
      </c>
      <c r="D58" s="7">
        <f t="shared" si="2"/>
        <v>-28327.4</v>
      </c>
      <c r="E58" s="31">
        <f t="shared" si="3"/>
        <v>0.49179060960958854</v>
      </c>
      <c r="F58" s="33">
        <f>C58-'[2]01.02.2015'!C58</f>
        <v>138.2</v>
      </c>
    </row>
    <row r="59" spans="1:6" ht="17.25" customHeight="1">
      <c r="A59" s="20" t="s">
        <v>35</v>
      </c>
      <c r="B59" s="6">
        <v>3953.2</v>
      </c>
      <c r="C59" s="6">
        <v>429.6</v>
      </c>
      <c r="D59" s="7">
        <f t="shared" si="2"/>
        <v>-3523.6</v>
      </c>
      <c r="E59" s="31">
        <f t="shared" si="3"/>
        <v>10.867145603561672</v>
      </c>
      <c r="F59" s="33">
        <f>C59-'[2]01.02.2015'!C59</f>
        <v>366.8</v>
      </c>
    </row>
    <row r="60" spans="1:6" ht="1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C60-'[2]01.02.2015'!C60</f>
        <v>0</v>
      </c>
    </row>
    <row r="61" spans="1:6" ht="16.5" customHeight="1">
      <c r="A61" s="29" t="s">
        <v>46</v>
      </c>
      <c r="B61" s="28">
        <v>10788.5</v>
      </c>
      <c r="C61" s="28">
        <v>15.2</v>
      </c>
      <c r="D61" s="7">
        <f t="shared" si="2"/>
        <v>-10773.3</v>
      </c>
      <c r="E61" s="31">
        <f t="shared" si="3"/>
        <v>0.14089076331278677</v>
      </c>
      <c r="F61" s="33">
        <f>C61-'[2]01.02.2015'!C61</f>
        <v>15.2</v>
      </c>
    </row>
    <row r="62" spans="1:6" ht="15.75" customHeight="1">
      <c r="A62" s="20" t="s">
        <v>42</v>
      </c>
      <c r="B62" s="6">
        <v>3374.4</v>
      </c>
      <c r="C62" s="30">
        <v>60</v>
      </c>
      <c r="D62" s="7">
        <f t="shared" si="2"/>
        <v>-3314.4</v>
      </c>
      <c r="E62" s="31">
        <f t="shared" si="3"/>
        <v>1.7780938833570414</v>
      </c>
      <c r="F62" s="33">
        <f>C62-'[2]01.02.2015'!C62</f>
        <v>30.1</v>
      </c>
    </row>
    <row r="63" spans="1:6" ht="17.25" customHeight="1">
      <c r="A63" s="20" t="s">
        <v>47</v>
      </c>
      <c r="B63" s="6">
        <v>203</v>
      </c>
      <c r="C63" s="6">
        <v>45.1</v>
      </c>
      <c r="D63" s="7">
        <f t="shared" si="2"/>
        <v>-157.9</v>
      </c>
      <c r="E63" s="31">
        <f t="shared" si="3"/>
        <v>22.216748768472907</v>
      </c>
      <c r="F63" s="33">
        <f>C63-'[2]01.02.2015'!C63</f>
        <v>22.1</v>
      </c>
    </row>
    <row r="64" spans="1:6" ht="16.5" customHeight="1">
      <c r="A64" s="29" t="s">
        <v>10</v>
      </c>
      <c r="B64" s="28">
        <v>2945</v>
      </c>
      <c r="C64" s="28">
        <v>460</v>
      </c>
      <c r="D64" s="7">
        <f t="shared" si="2"/>
        <v>-2485</v>
      </c>
      <c r="E64" s="31">
        <v>0</v>
      </c>
      <c r="F64" s="33">
        <f>C64-'[2]01.02.2015'!C64</f>
        <v>460</v>
      </c>
    </row>
    <row r="65" spans="1:6" ht="15.75" customHeight="1">
      <c r="A65" s="29" t="s">
        <v>41</v>
      </c>
      <c r="B65" s="28">
        <v>4104</v>
      </c>
      <c r="C65" s="28">
        <v>1185</v>
      </c>
      <c r="D65" s="7">
        <f t="shared" si="2"/>
        <v>-2919</v>
      </c>
      <c r="E65" s="31">
        <f t="shared" si="3"/>
        <v>28.874269005847953</v>
      </c>
      <c r="F65" s="33">
        <f>C65-'[2]01.02.2015'!C65</f>
        <v>1045.5</v>
      </c>
    </row>
    <row r="66" spans="1:6" ht="16.5" customHeight="1">
      <c r="A66" s="20" t="s">
        <v>12</v>
      </c>
      <c r="B66" s="6">
        <v>80</v>
      </c>
      <c r="C66" s="6">
        <v>13</v>
      </c>
      <c r="D66" s="7">
        <f t="shared" si="2"/>
        <v>-67</v>
      </c>
      <c r="E66" s="31">
        <f t="shared" si="3"/>
        <v>16.25</v>
      </c>
      <c r="F66" s="33">
        <f>C66-'[2]01.02.2015'!C66</f>
        <v>8</v>
      </c>
    </row>
    <row r="67" spans="1:6" ht="16.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C67-'[2]01.02.2015'!C67</f>
        <v>0</v>
      </c>
    </row>
    <row r="68" spans="1:6" ht="15.75" customHeight="1">
      <c r="A68" s="20" t="s">
        <v>37</v>
      </c>
      <c r="B68" s="6">
        <v>0</v>
      </c>
      <c r="C68" s="6">
        <v>0.1</v>
      </c>
      <c r="D68" s="7">
        <f t="shared" si="2"/>
        <v>0.1</v>
      </c>
      <c r="E68" s="31">
        <v>0</v>
      </c>
      <c r="F68" s="33">
        <f>C68-'[2]01.02.2015'!C68</f>
        <v>0.1</v>
      </c>
    </row>
    <row r="69" spans="1:6" ht="16.5" customHeight="1" thickBot="1">
      <c r="A69" s="21" t="s">
        <v>15</v>
      </c>
      <c r="B69" s="9">
        <v>0</v>
      </c>
      <c r="C69" s="9">
        <v>0</v>
      </c>
      <c r="D69" s="7">
        <f t="shared" si="2"/>
        <v>0</v>
      </c>
      <c r="E69" s="25">
        <v>0</v>
      </c>
      <c r="F69" s="33">
        <f>C69-'[2]01.02.2015'!C69</f>
        <v>-38.8</v>
      </c>
    </row>
    <row r="70" spans="1:6" ht="12.75" customHeight="1" thickBot="1">
      <c r="A70" s="15" t="s">
        <v>19</v>
      </c>
      <c r="B70" s="16">
        <f>SUM(B50:B69)</f>
        <v>234526.09999999998</v>
      </c>
      <c r="C70" s="16">
        <f>SUM(C50:C69)</f>
        <v>34085.299999999996</v>
      </c>
      <c r="D70" s="44">
        <f>SUM(D50:D69)</f>
        <v>-200440.79999999996</v>
      </c>
      <c r="E70" s="17">
        <f t="shared" si="3"/>
        <v>14.533691559276344</v>
      </c>
      <c r="F70" s="56">
        <f>C70-'[2]01.02.2015'!C70</f>
        <v>25213.3</v>
      </c>
    </row>
    <row r="71" spans="1:6" ht="15.75" customHeight="1">
      <c r="A71" s="19" t="s">
        <v>38</v>
      </c>
      <c r="B71" s="7">
        <v>27399</v>
      </c>
      <c r="C71" s="7">
        <v>2241.8</v>
      </c>
      <c r="D71" s="7">
        <f>C71-B71</f>
        <v>-25157.2</v>
      </c>
      <c r="E71" s="14">
        <f t="shared" si="3"/>
        <v>8.182050439797074</v>
      </c>
      <c r="F71" s="33">
        <f>C71-'[2]01.02.2015'!C71</f>
        <v>1432.9</v>
      </c>
    </row>
    <row r="72" spans="1:6" ht="15" customHeight="1">
      <c r="A72" s="20" t="s">
        <v>39</v>
      </c>
      <c r="B72" s="6">
        <v>48146.5</v>
      </c>
      <c r="C72" s="6">
        <v>157.8</v>
      </c>
      <c r="D72" s="6">
        <f>C72-B72</f>
        <v>-47988.7</v>
      </c>
      <c r="E72" s="24">
        <f t="shared" si="3"/>
        <v>0.32774968066214577</v>
      </c>
      <c r="F72" s="33">
        <f>C72-'[2]01.02.2015'!C72</f>
        <v>157.8</v>
      </c>
    </row>
    <row r="73" spans="1:6" ht="15" customHeight="1" thickBot="1">
      <c r="A73" s="21" t="s">
        <v>40</v>
      </c>
      <c r="B73" s="9">
        <v>5343.7</v>
      </c>
      <c r="C73" s="9">
        <v>0</v>
      </c>
      <c r="D73" s="9">
        <f>C73-B73</f>
        <v>-5343.7</v>
      </c>
      <c r="E73" s="24">
        <v>0</v>
      </c>
      <c r="F73" s="33">
        <f>C73-'[2]01.02.2015'!C73</f>
        <v>0</v>
      </c>
    </row>
    <row r="74" spans="1:6" ht="16.5" customHeight="1" thickBot="1">
      <c r="A74" s="15" t="s">
        <v>48</v>
      </c>
      <c r="B74" s="16">
        <f>B71+B72+B73</f>
        <v>80889.2</v>
      </c>
      <c r="C74" s="16">
        <f>C71+C72+C73</f>
        <v>2399.6000000000004</v>
      </c>
      <c r="D74" s="44">
        <f>D71+D72+D73</f>
        <v>-78489.59999999999</v>
      </c>
      <c r="E74" s="45">
        <f t="shared" si="3"/>
        <v>2.9665270518190323</v>
      </c>
      <c r="F74" s="34">
        <f>C74-'[2]01.02.2015'!C74</f>
        <v>1590.7000000000003</v>
      </c>
    </row>
    <row r="75" spans="1:6" ht="17.25" customHeight="1" thickBot="1">
      <c r="A75" s="22" t="s">
        <v>51</v>
      </c>
      <c r="B75" s="4">
        <v>4592.4</v>
      </c>
      <c r="C75" s="4">
        <v>-6357.6</v>
      </c>
      <c r="D75" s="4">
        <v>0</v>
      </c>
      <c r="E75" s="55">
        <v>0</v>
      </c>
      <c r="F75" s="33">
        <f>C75-'[2]01.02.2015'!C75</f>
        <v>15649.999999999998</v>
      </c>
    </row>
    <row r="76" spans="1:6" ht="13.5" thickBot="1">
      <c r="A76" s="12" t="s">
        <v>33</v>
      </c>
      <c r="B76" s="27">
        <f>B70+B74+B75</f>
        <v>320007.7</v>
      </c>
      <c r="C76" s="27">
        <f>C70+C74+C75</f>
        <v>30127.299999999996</v>
      </c>
      <c r="D76" s="13">
        <f>D70+D74+D75</f>
        <v>-278930.39999999997</v>
      </c>
      <c r="E76" s="45">
        <f t="shared" si="3"/>
        <v>9.414554712277234</v>
      </c>
      <c r="F76" s="27">
        <f>C76-'[2]01.02.2015'!C76</f>
        <v>42454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8.00390625" style="0" customWidth="1"/>
    <col min="2" max="2" width="9.75390625" style="0" customWidth="1"/>
    <col min="3" max="3" width="10.125" style="0" customWidth="1"/>
    <col min="4" max="4" width="10.375" style="0" customWidth="1"/>
    <col min="5" max="5" width="11.75390625" style="0" customWidth="1"/>
  </cols>
  <sheetData>
    <row r="1" spans="1:5" ht="12.75">
      <c r="A1" s="79" t="s">
        <v>20</v>
      </c>
      <c r="B1" s="79"/>
      <c r="C1" s="79"/>
      <c r="D1" s="79"/>
      <c r="E1" s="79"/>
    </row>
    <row r="2" spans="1:5" ht="12.75">
      <c r="A2" s="79" t="s">
        <v>67</v>
      </c>
      <c r="B2" s="79"/>
      <c r="C2" s="79"/>
      <c r="D2" s="79"/>
      <c r="E2" s="79"/>
    </row>
    <row r="3" spans="1:5" ht="12.75">
      <c r="A3" s="2"/>
      <c r="B3" s="2"/>
      <c r="C3" s="2"/>
      <c r="D3" s="2"/>
      <c r="E3" s="2"/>
    </row>
    <row r="4" spans="1:5" ht="13.5" thickBot="1">
      <c r="A4" s="2"/>
      <c r="B4" s="2"/>
      <c r="C4" s="2"/>
      <c r="D4" s="2"/>
      <c r="E4" s="2" t="s">
        <v>0</v>
      </c>
    </row>
    <row r="5" spans="1:5" ht="12.75">
      <c r="A5" s="5"/>
      <c r="B5" s="39" t="s">
        <v>21</v>
      </c>
      <c r="C5" s="39" t="s">
        <v>22</v>
      </c>
      <c r="D5" s="39" t="s">
        <v>23</v>
      </c>
      <c r="E5" s="39" t="s">
        <v>24</v>
      </c>
    </row>
    <row r="6" spans="1:5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</row>
    <row r="7" spans="1:5" ht="13.5" thickBot="1">
      <c r="A7" s="8"/>
      <c r="B7" s="41" t="s">
        <v>58</v>
      </c>
      <c r="C7" s="41" t="s">
        <v>30</v>
      </c>
      <c r="D7" s="9"/>
      <c r="E7" s="41" t="s">
        <v>31</v>
      </c>
    </row>
    <row r="8" spans="1:5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</row>
    <row r="9" spans="1:5" ht="13.5" customHeight="1">
      <c r="A9" s="19" t="s">
        <v>2</v>
      </c>
      <c r="B9" s="7">
        <v>235510</v>
      </c>
      <c r="C9" s="7">
        <v>46883.4</v>
      </c>
      <c r="D9" s="7">
        <f>C9-B9</f>
        <v>-188626.6</v>
      </c>
      <c r="E9" s="32">
        <f>C9/B9*100</f>
        <v>19.907180162201183</v>
      </c>
    </row>
    <row r="10" spans="1:5" ht="12.75">
      <c r="A10" s="19" t="s">
        <v>57</v>
      </c>
      <c r="B10" s="7">
        <v>4970</v>
      </c>
      <c r="C10" s="7">
        <v>1343.8</v>
      </c>
      <c r="D10" s="7">
        <f>C10-B10</f>
        <v>-3626.2</v>
      </c>
      <c r="E10" s="32">
        <f>C10/B10*100</f>
        <v>27.038229376257544</v>
      </c>
    </row>
    <row r="11" spans="1:5" ht="16.5" customHeight="1">
      <c r="A11" s="20" t="s">
        <v>3</v>
      </c>
      <c r="B11" s="6">
        <v>23774</v>
      </c>
      <c r="C11" s="6">
        <v>5697.5</v>
      </c>
      <c r="D11" s="7">
        <f aca="true" t="shared" si="0" ref="D11:D33">C11-B11</f>
        <v>-18076.5</v>
      </c>
      <c r="E11" s="31">
        <f aca="true" t="shared" si="1" ref="E11:E34">C11/B11*100</f>
        <v>23.96525616219399</v>
      </c>
    </row>
    <row r="12" spans="1:5" ht="17.2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</row>
    <row r="13" spans="1:5" ht="26.25" customHeight="1">
      <c r="A13" s="20" t="s">
        <v>56</v>
      </c>
      <c r="B13" s="6">
        <v>251</v>
      </c>
      <c r="C13" s="6">
        <v>136.8</v>
      </c>
      <c r="D13" s="7">
        <f t="shared" si="0"/>
        <v>-114.19999999999999</v>
      </c>
      <c r="E13" s="31">
        <f t="shared" si="1"/>
        <v>54.50199203187252</v>
      </c>
    </row>
    <row r="14" spans="1:5" ht="15.75" customHeight="1">
      <c r="A14" s="20" t="s">
        <v>43</v>
      </c>
      <c r="B14" s="6">
        <v>8646</v>
      </c>
      <c r="C14" s="6">
        <v>2124.9</v>
      </c>
      <c r="D14" s="7">
        <f t="shared" si="0"/>
        <v>-6521.1</v>
      </c>
      <c r="E14" s="31">
        <f t="shared" si="1"/>
        <v>24.576682859125608</v>
      </c>
    </row>
    <row r="15" spans="1:5" ht="16.5" customHeight="1">
      <c r="A15" s="20" t="s">
        <v>44</v>
      </c>
      <c r="B15" s="6">
        <v>21560</v>
      </c>
      <c r="C15" s="6">
        <v>1407.5</v>
      </c>
      <c r="D15" s="7">
        <f t="shared" si="0"/>
        <v>-20152.5</v>
      </c>
      <c r="E15" s="31">
        <f t="shared" si="1"/>
        <v>6.528293135435994</v>
      </c>
    </row>
    <row r="16" spans="1:5" ht="15.75" customHeight="1">
      <c r="A16" s="20" t="s">
        <v>5</v>
      </c>
      <c r="B16" s="6">
        <v>7238</v>
      </c>
      <c r="C16" s="6">
        <v>1220.6</v>
      </c>
      <c r="D16" s="7">
        <f t="shared" si="0"/>
        <v>-6017.4</v>
      </c>
      <c r="E16" s="31">
        <f t="shared" si="1"/>
        <v>16.86377452334899</v>
      </c>
    </row>
    <row r="17" spans="1:5" ht="14.25" customHeight="1">
      <c r="A17" s="20" t="s">
        <v>6</v>
      </c>
      <c r="B17" s="6">
        <v>24.2</v>
      </c>
      <c r="C17" s="6">
        <v>1.4</v>
      </c>
      <c r="D17" s="7">
        <f t="shared" si="0"/>
        <v>-22.8</v>
      </c>
      <c r="E17" s="31">
        <f t="shared" si="1"/>
        <v>5.785123966942148</v>
      </c>
    </row>
    <row r="18" spans="1:5" ht="16.5" customHeight="1">
      <c r="A18" s="20" t="s">
        <v>7</v>
      </c>
      <c r="B18" s="6">
        <v>29620.8</v>
      </c>
      <c r="C18" s="6">
        <v>10902.2</v>
      </c>
      <c r="D18" s="7">
        <f t="shared" si="0"/>
        <v>-18718.6</v>
      </c>
      <c r="E18" s="31">
        <f t="shared" si="1"/>
        <v>36.80589315616054</v>
      </c>
    </row>
    <row r="19" spans="1:5" ht="15.75" customHeight="1">
      <c r="A19" s="57" t="s">
        <v>8</v>
      </c>
      <c r="B19" s="6">
        <v>6000</v>
      </c>
      <c r="C19" s="6">
        <v>1270.7</v>
      </c>
      <c r="D19" s="7">
        <f t="shared" si="0"/>
        <v>-4729.3</v>
      </c>
      <c r="E19" s="31">
        <f t="shared" si="1"/>
        <v>21.178333333333335</v>
      </c>
    </row>
    <row r="20" spans="1:5" ht="27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</row>
    <row r="21" spans="1:5" ht="15.75" customHeight="1">
      <c r="A21" s="20" t="s">
        <v>9</v>
      </c>
      <c r="B21" s="6">
        <v>3643</v>
      </c>
      <c r="C21" s="6">
        <v>1030.9</v>
      </c>
      <c r="D21" s="7">
        <f t="shared" si="0"/>
        <v>-2612.1</v>
      </c>
      <c r="E21" s="31">
        <f t="shared" si="1"/>
        <v>28.298105956629154</v>
      </c>
    </row>
    <row r="22" spans="1:5" ht="15.75" customHeight="1">
      <c r="A22" s="20" t="s">
        <v>47</v>
      </c>
      <c r="B22" s="6">
        <v>840.4</v>
      </c>
      <c r="C22" s="6">
        <v>563</v>
      </c>
      <c r="D22" s="7">
        <f t="shared" si="0"/>
        <v>-277.4</v>
      </c>
      <c r="E22" s="31">
        <v>0</v>
      </c>
    </row>
    <row r="23" spans="1:5" ht="15.75" customHeight="1">
      <c r="A23" s="20" t="s">
        <v>10</v>
      </c>
      <c r="B23" s="6">
        <v>204</v>
      </c>
      <c r="C23" s="6">
        <v>58.3</v>
      </c>
      <c r="D23" s="7">
        <f t="shared" si="0"/>
        <v>-145.7</v>
      </c>
      <c r="E23" s="31">
        <f t="shared" si="1"/>
        <v>28.57843137254902</v>
      </c>
    </row>
    <row r="24" spans="1:5" ht="15" customHeight="1">
      <c r="A24" s="20" t="s">
        <v>11</v>
      </c>
      <c r="B24" s="6">
        <v>930</v>
      </c>
      <c r="C24" s="6">
        <v>8.9</v>
      </c>
      <c r="D24" s="7">
        <f t="shared" si="0"/>
        <v>-921.1</v>
      </c>
      <c r="E24" s="31">
        <f t="shared" si="1"/>
        <v>0.9569892473118281</v>
      </c>
    </row>
    <row r="25" spans="1:5" ht="16.5" customHeight="1">
      <c r="A25" s="20" t="s">
        <v>41</v>
      </c>
      <c r="B25" s="6">
        <v>7930</v>
      </c>
      <c r="C25" s="6">
        <v>4876.8</v>
      </c>
      <c r="D25" s="7">
        <f t="shared" si="0"/>
        <v>-3053.2</v>
      </c>
      <c r="E25" s="25">
        <f t="shared" si="1"/>
        <v>61.49810844892812</v>
      </c>
    </row>
    <row r="26" spans="1:5" ht="15" customHeight="1">
      <c r="A26" s="20" t="s">
        <v>12</v>
      </c>
      <c r="B26" s="6">
        <v>2979</v>
      </c>
      <c r="C26" s="6">
        <v>764.4</v>
      </c>
      <c r="D26" s="7">
        <f t="shared" si="0"/>
        <v>-2214.6</v>
      </c>
      <c r="E26" s="31">
        <f t="shared" si="1"/>
        <v>25.65961732124874</v>
      </c>
    </row>
    <row r="27" spans="1:5" ht="12.7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</row>
    <row r="28" spans="1:5" ht="14.25" customHeight="1">
      <c r="A28" s="20" t="s">
        <v>14</v>
      </c>
      <c r="B28" s="6">
        <v>0</v>
      </c>
      <c r="C28" s="6">
        <v>0</v>
      </c>
      <c r="D28" s="7">
        <f t="shared" si="0"/>
        <v>0</v>
      </c>
      <c r="E28" s="31">
        <v>0</v>
      </c>
    </row>
    <row r="29" spans="1:5" ht="15" customHeight="1" thickBot="1">
      <c r="A29" s="21" t="s">
        <v>15</v>
      </c>
      <c r="B29" s="9">
        <v>0</v>
      </c>
      <c r="C29" s="9">
        <v>-144.9</v>
      </c>
      <c r="D29" s="4">
        <f t="shared" si="0"/>
        <v>-144.9</v>
      </c>
      <c r="E29" s="25">
        <v>0</v>
      </c>
    </row>
    <row r="30" spans="1:5" ht="13.5" customHeight="1" thickBot="1">
      <c r="A30" s="10" t="s">
        <v>19</v>
      </c>
      <c r="B30" s="59">
        <f>B9+B10+B11+B12+B13+B14+B15+B16+B17+B18+B19+B20+B21+B22+B23+B24+B25+B26+B27+B28+B29</f>
        <v>354131</v>
      </c>
      <c r="C30" s="12">
        <f>C9+C10+C11+C12+C13+C14+C15+C16+C17+C18+C19+C20+C21+C22+C23+C24+C25+C26+C27+C28+C29</f>
        <v>78146.2</v>
      </c>
      <c r="D30" s="60">
        <f>C30-B30</f>
        <v>-275984.8</v>
      </c>
      <c r="E30" s="17">
        <f>C30/B30*100</f>
        <v>22.067031691662123</v>
      </c>
    </row>
    <row r="31" spans="1:5" ht="15.75" customHeight="1">
      <c r="A31" s="19" t="s">
        <v>49</v>
      </c>
      <c r="B31" s="7">
        <v>154277.9</v>
      </c>
      <c r="C31" s="7">
        <v>26227.2</v>
      </c>
      <c r="D31" s="7">
        <f t="shared" si="0"/>
        <v>-128050.7</v>
      </c>
      <c r="E31" s="32">
        <f t="shared" si="1"/>
        <v>16.999972128217976</v>
      </c>
    </row>
    <row r="32" spans="1:5" ht="24.75" customHeight="1">
      <c r="A32" s="20" t="s">
        <v>50</v>
      </c>
      <c r="B32" s="6">
        <v>671913.3</v>
      </c>
      <c r="C32" s="6">
        <v>186111.2</v>
      </c>
      <c r="D32" s="6">
        <f t="shared" si="0"/>
        <v>-485802.10000000003</v>
      </c>
      <c r="E32" s="32">
        <f t="shared" si="1"/>
        <v>27.698692673593456</v>
      </c>
    </row>
    <row r="33" spans="1:5" ht="13.5" thickBot="1">
      <c r="A33" s="43" t="s">
        <v>16</v>
      </c>
      <c r="B33" s="9">
        <v>8763.5</v>
      </c>
      <c r="C33" s="9">
        <v>8763.5</v>
      </c>
      <c r="D33" s="9">
        <f t="shared" si="0"/>
        <v>0</v>
      </c>
      <c r="E33" s="32">
        <v>0</v>
      </c>
    </row>
    <row r="34" spans="1:5" ht="17.25" customHeight="1" thickBot="1">
      <c r="A34" s="10" t="s">
        <v>48</v>
      </c>
      <c r="B34" s="12">
        <f>SUM(B31:B33)</f>
        <v>834954.7000000001</v>
      </c>
      <c r="C34" s="44">
        <f>SUM(C31:C33)</f>
        <v>221101.90000000002</v>
      </c>
      <c r="D34" s="62">
        <f>C34-B34</f>
        <v>-613852.8</v>
      </c>
      <c r="E34" s="45">
        <f t="shared" si="1"/>
        <v>26.480706079024408</v>
      </c>
    </row>
    <row r="35" spans="1:5" ht="16.5" customHeight="1" thickBot="1">
      <c r="A35" s="22" t="s">
        <v>51</v>
      </c>
      <c r="B35" s="4">
        <v>245</v>
      </c>
      <c r="C35" s="4">
        <v>6528.7</v>
      </c>
      <c r="D35" s="4">
        <f>C35-B35</f>
        <v>6283.7</v>
      </c>
      <c r="E35" s="63">
        <v>0</v>
      </c>
    </row>
    <row r="36" spans="1:5" ht="15.75" customHeight="1" thickBot="1">
      <c r="A36" s="15" t="s">
        <v>33</v>
      </c>
      <c r="B36" s="13">
        <f>B30+B34+B35</f>
        <v>1189330.7000000002</v>
      </c>
      <c r="C36" s="65">
        <f>C30+C34+C35</f>
        <v>305776.80000000005</v>
      </c>
      <c r="D36" s="27">
        <f>D30+D34+D35</f>
        <v>-883553.9000000001</v>
      </c>
      <c r="E36" s="13">
        <f>C36/B36*100</f>
        <v>25.709989660571274</v>
      </c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 t="s">
        <v>60</v>
      </c>
      <c r="B39" s="2"/>
      <c r="C39" s="2"/>
      <c r="D39" s="2"/>
      <c r="E39" s="2"/>
    </row>
    <row r="44" spans="1:5" ht="12.75">
      <c r="A44" s="79" t="s">
        <v>20</v>
      </c>
      <c r="B44" s="79"/>
      <c r="C44" s="79"/>
      <c r="D44" s="79"/>
      <c r="E44" s="79"/>
    </row>
    <row r="45" spans="1:5" ht="13.5" thickBot="1">
      <c r="A45" s="18" t="s">
        <v>68</v>
      </c>
      <c r="B45" s="18"/>
      <c r="C45" s="18"/>
      <c r="D45" s="18"/>
      <c r="E45" s="18"/>
    </row>
    <row r="46" spans="1:5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</row>
    <row r="47" spans="1:5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</row>
    <row r="48" spans="1:5" ht="13.5" thickBot="1">
      <c r="A48" s="8"/>
      <c r="B48" s="41" t="s">
        <v>58</v>
      </c>
      <c r="C48" s="41" t="s">
        <v>30</v>
      </c>
      <c r="D48" s="9"/>
      <c r="E48" s="41" t="s">
        <v>31</v>
      </c>
    </row>
    <row r="49" spans="1:5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</row>
    <row r="50" spans="1:5" ht="16.5" customHeight="1">
      <c r="A50" s="19" t="s">
        <v>2</v>
      </c>
      <c r="B50" s="7">
        <v>79586.2</v>
      </c>
      <c r="C50" s="7">
        <v>17346.8</v>
      </c>
      <c r="D50" s="7">
        <f>C50-B50</f>
        <v>-62239.399999999994</v>
      </c>
      <c r="E50" s="32">
        <f>C50/B50*100</f>
        <v>21.79624105686664</v>
      </c>
    </row>
    <row r="51" spans="1:5" ht="12.75">
      <c r="A51" s="19" t="s">
        <v>57</v>
      </c>
      <c r="B51" s="7">
        <v>4572.2</v>
      </c>
      <c r="C51" s="7">
        <v>1250.4</v>
      </c>
      <c r="D51" s="7">
        <f aca="true" t="shared" si="2" ref="D51:D69">C51-B51</f>
        <v>-3321.7999999999997</v>
      </c>
      <c r="E51" s="32">
        <f>C51/B51*100</f>
        <v>27.347885044398762</v>
      </c>
    </row>
    <row r="52" spans="1:5" ht="15.75" customHeight="1">
      <c r="A52" s="20" t="s">
        <v>3</v>
      </c>
      <c r="B52" s="6">
        <v>2475</v>
      </c>
      <c r="C52" s="6">
        <v>633.1</v>
      </c>
      <c r="D52" s="7">
        <f t="shared" si="2"/>
        <v>-1841.9</v>
      </c>
      <c r="E52" s="31">
        <f aca="true" t="shared" si="3" ref="E52:E76">C52/B52*100</f>
        <v>25.57979797979798</v>
      </c>
    </row>
    <row r="53" spans="1:5" ht="13.5" customHeight="1">
      <c r="A53" s="20" t="s">
        <v>4</v>
      </c>
      <c r="B53" s="6">
        <v>138.2</v>
      </c>
      <c r="C53" s="6">
        <v>369</v>
      </c>
      <c r="D53" s="7">
        <f t="shared" si="2"/>
        <v>230.8</v>
      </c>
      <c r="E53" s="31">
        <f t="shared" si="3"/>
        <v>267.0043415340087</v>
      </c>
    </row>
    <row r="54" spans="1:5" ht="15" customHeight="1">
      <c r="A54" s="20" t="s">
        <v>34</v>
      </c>
      <c r="B54" s="6">
        <v>14855</v>
      </c>
      <c r="C54" s="6">
        <v>1148.4</v>
      </c>
      <c r="D54" s="7">
        <f t="shared" si="2"/>
        <v>-13706.6</v>
      </c>
      <c r="E54" s="31">
        <f t="shared" si="3"/>
        <v>7.730730393806799</v>
      </c>
    </row>
    <row r="55" spans="1:5" ht="16.5" customHeight="1">
      <c r="A55" s="20" t="s">
        <v>55</v>
      </c>
      <c r="B55" s="28">
        <v>25574</v>
      </c>
      <c r="C55" s="28">
        <v>3532.4</v>
      </c>
      <c r="D55" s="7">
        <f t="shared" si="2"/>
        <v>-22041.6</v>
      </c>
      <c r="E55" s="31">
        <f t="shared" si="3"/>
        <v>13.812465785563463</v>
      </c>
    </row>
    <row r="56" spans="1:5" ht="12" customHeight="1">
      <c r="A56" s="20" t="s">
        <v>13</v>
      </c>
      <c r="B56" s="6">
        <v>53439</v>
      </c>
      <c r="C56" s="6">
        <v>18849</v>
      </c>
      <c r="D56" s="7">
        <f t="shared" si="2"/>
        <v>-34590</v>
      </c>
      <c r="E56" s="31">
        <f t="shared" si="3"/>
        <v>35.27199236512659</v>
      </c>
    </row>
    <row r="57" spans="1:5" ht="15.75" customHeight="1">
      <c r="A57" s="20" t="s">
        <v>5</v>
      </c>
      <c r="B57" s="6">
        <v>64</v>
      </c>
      <c r="C57" s="6">
        <v>14.6</v>
      </c>
      <c r="D57" s="7">
        <f t="shared" si="2"/>
        <v>-49.4</v>
      </c>
      <c r="E57" s="31">
        <f t="shared" si="3"/>
        <v>22.8125</v>
      </c>
    </row>
    <row r="58" spans="1:5" ht="14.25" customHeight="1">
      <c r="A58" s="29" t="s">
        <v>18</v>
      </c>
      <c r="B58" s="28">
        <v>28467.4</v>
      </c>
      <c r="C58" s="28">
        <v>630.9</v>
      </c>
      <c r="D58" s="7">
        <f t="shared" si="2"/>
        <v>-27836.5</v>
      </c>
      <c r="E58" s="31">
        <f t="shared" si="3"/>
        <v>2.2162192543049244</v>
      </c>
    </row>
    <row r="59" spans="1:5" ht="17.25" customHeight="1">
      <c r="A59" s="20" t="s">
        <v>35</v>
      </c>
      <c r="B59" s="6">
        <v>3953.2</v>
      </c>
      <c r="C59" s="6">
        <v>674.3</v>
      </c>
      <c r="D59" s="7">
        <f t="shared" si="2"/>
        <v>-3278.8999999999996</v>
      </c>
      <c r="E59" s="31">
        <f t="shared" si="3"/>
        <v>17.05706769199636</v>
      </c>
    </row>
    <row r="60" spans="1:5" ht="27.7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</row>
    <row r="61" spans="1:5" ht="15.75" customHeight="1">
      <c r="A61" s="29" t="s">
        <v>46</v>
      </c>
      <c r="B61" s="28">
        <v>10788.5</v>
      </c>
      <c r="C61" s="28">
        <v>84.1</v>
      </c>
      <c r="D61" s="7">
        <f t="shared" si="2"/>
        <v>-10704.4</v>
      </c>
      <c r="E61" s="31">
        <f t="shared" si="3"/>
        <v>0.7795337628029846</v>
      </c>
    </row>
    <row r="62" spans="1:5" ht="16.5" customHeight="1">
      <c r="A62" s="20" t="s">
        <v>42</v>
      </c>
      <c r="B62" s="6">
        <v>3374.4</v>
      </c>
      <c r="C62" s="30">
        <v>385.1</v>
      </c>
      <c r="D62" s="7">
        <f t="shared" si="2"/>
        <v>-2989.3</v>
      </c>
      <c r="E62" s="31">
        <f t="shared" si="3"/>
        <v>11.41239924134661</v>
      </c>
    </row>
    <row r="63" spans="1:5" ht="18" customHeight="1">
      <c r="A63" s="20" t="s">
        <v>47</v>
      </c>
      <c r="B63" s="6">
        <v>203</v>
      </c>
      <c r="C63" s="6">
        <v>72.1</v>
      </c>
      <c r="D63" s="7">
        <f t="shared" si="2"/>
        <v>-130.9</v>
      </c>
      <c r="E63" s="31">
        <f t="shared" si="3"/>
        <v>35.51724137931034</v>
      </c>
    </row>
    <row r="64" spans="1:5" ht="13.5" customHeight="1">
      <c r="A64" s="29" t="s">
        <v>10</v>
      </c>
      <c r="B64" s="28">
        <v>2945</v>
      </c>
      <c r="C64" s="28">
        <v>460</v>
      </c>
      <c r="D64" s="7">
        <f t="shared" si="2"/>
        <v>-2485</v>
      </c>
      <c r="E64" s="31">
        <v>0</v>
      </c>
    </row>
    <row r="65" spans="1:5" ht="14.25" customHeight="1">
      <c r="A65" s="29" t="s">
        <v>41</v>
      </c>
      <c r="B65" s="28">
        <v>4104</v>
      </c>
      <c r="C65" s="28">
        <v>2790.5</v>
      </c>
      <c r="D65" s="7">
        <f t="shared" si="2"/>
        <v>-1313.5</v>
      </c>
      <c r="E65" s="31">
        <f t="shared" si="3"/>
        <v>67.99463937621833</v>
      </c>
    </row>
    <row r="66" spans="1:5" ht="15" customHeight="1">
      <c r="A66" s="20" t="s">
        <v>12</v>
      </c>
      <c r="B66" s="6">
        <v>80</v>
      </c>
      <c r="C66" s="6">
        <v>20</v>
      </c>
      <c r="D66" s="7">
        <f t="shared" si="2"/>
        <v>-60</v>
      </c>
      <c r="E66" s="31">
        <f t="shared" si="3"/>
        <v>25</v>
      </c>
    </row>
    <row r="67" spans="1:5" ht="16.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</row>
    <row r="68" spans="1:5" ht="14.25" customHeight="1">
      <c r="A68" s="20" t="s">
        <v>37</v>
      </c>
      <c r="B68" s="6">
        <v>0</v>
      </c>
      <c r="C68" s="6">
        <v>1</v>
      </c>
      <c r="D68" s="7">
        <f t="shared" si="2"/>
        <v>1</v>
      </c>
      <c r="E68" s="31">
        <v>0</v>
      </c>
    </row>
    <row r="69" spans="1:5" ht="15.75" customHeight="1" thickBot="1">
      <c r="A69" s="21" t="s">
        <v>15</v>
      </c>
      <c r="B69" s="9">
        <v>0</v>
      </c>
      <c r="C69" s="9">
        <v>0</v>
      </c>
      <c r="D69" s="7">
        <f t="shared" si="2"/>
        <v>0</v>
      </c>
      <c r="E69" s="25">
        <v>0</v>
      </c>
    </row>
    <row r="70" spans="1:5" ht="15" customHeight="1" thickBot="1">
      <c r="A70" s="15" t="s">
        <v>19</v>
      </c>
      <c r="B70" s="16">
        <f>SUM(B50:B69)</f>
        <v>234619.09999999998</v>
      </c>
      <c r="C70" s="16">
        <f>SUM(C50:C69)</f>
        <v>48261.700000000004</v>
      </c>
      <c r="D70" s="44">
        <f>SUM(D50:D69)</f>
        <v>-186357.39999999997</v>
      </c>
      <c r="E70" s="17">
        <f t="shared" si="3"/>
        <v>20.570234904148897</v>
      </c>
    </row>
    <row r="71" spans="1:5" ht="16.5" customHeight="1">
      <c r="A71" s="19" t="s">
        <v>38</v>
      </c>
      <c r="B71" s="7">
        <v>27399</v>
      </c>
      <c r="C71" s="7">
        <v>5729.7</v>
      </c>
      <c r="D71" s="7">
        <f>C71-B71</f>
        <v>-21669.3</v>
      </c>
      <c r="E71" s="14">
        <f t="shared" si="3"/>
        <v>20.91207708310522</v>
      </c>
    </row>
    <row r="72" spans="1:5" ht="18" customHeight="1">
      <c r="A72" s="20" t="s">
        <v>39</v>
      </c>
      <c r="B72" s="6">
        <v>95569</v>
      </c>
      <c r="C72" s="6">
        <v>14062.6</v>
      </c>
      <c r="D72" s="6">
        <f>C72-B72</f>
        <v>-81506.4</v>
      </c>
      <c r="E72" s="24">
        <f t="shared" si="3"/>
        <v>14.714604108026661</v>
      </c>
    </row>
    <row r="73" spans="1:5" ht="26.25" customHeight="1" thickBot="1">
      <c r="A73" s="21" t="s">
        <v>40</v>
      </c>
      <c r="B73" s="9">
        <v>5343.7</v>
      </c>
      <c r="C73" s="9">
        <v>90</v>
      </c>
      <c r="D73" s="9">
        <f>C73-B73</f>
        <v>-5253.7</v>
      </c>
      <c r="E73" s="24">
        <v>0</v>
      </c>
    </row>
    <row r="74" spans="1:5" ht="18" customHeight="1" thickBot="1">
      <c r="A74" s="15" t="s">
        <v>48</v>
      </c>
      <c r="B74" s="16">
        <f>B71+B72+B73</f>
        <v>128311.7</v>
      </c>
      <c r="C74" s="16">
        <f>C71+C72+C73</f>
        <v>19882.3</v>
      </c>
      <c r="D74" s="44">
        <f>D71+D72+D73</f>
        <v>-108429.4</v>
      </c>
      <c r="E74" s="45">
        <f t="shared" si="3"/>
        <v>15.495313365811537</v>
      </c>
    </row>
    <row r="75" spans="1:5" ht="17.25" customHeight="1" thickBot="1">
      <c r="A75" s="22" t="s">
        <v>51</v>
      </c>
      <c r="B75" s="4">
        <v>4592.4</v>
      </c>
      <c r="C75" s="4">
        <v>-6950.9</v>
      </c>
      <c r="D75" s="4">
        <v>0</v>
      </c>
      <c r="E75" s="55">
        <v>0</v>
      </c>
    </row>
    <row r="76" spans="1:5" ht="13.5" thickBot="1">
      <c r="A76" s="12" t="s">
        <v>33</v>
      </c>
      <c r="B76" s="27">
        <f>B70+B74+B75</f>
        <v>367523.2</v>
      </c>
      <c r="C76" s="27">
        <f>C70+C74+C75</f>
        <v>61193.1</v>
      </c>
      <c r="D76" s="13">
        <f>D70+D74+D75</f>
        <v>-294786.79999999993</v>
      </c>
      <c r="E76" s="45">
        <f t="shared" si="3"/>
        <v>16.650132563059962</v>
      </c>
    </row>
    <row r="77" spans="1:5" ht="12.75">
      <c r="A77" s="3"/>
      <c r="B77" s="4"/>
      <c r="C77" s="4"/>
      <c r="D77" s="3"/>
      <c r="E77" s="3"/>
    </row>
    <row r="78" spans="1:5" ht="12.75">
      <c r="A78" s="2" t="s">
        <v>60</v>
      </c>
      <c r="B78" s="2"/>
      <c r="C78" s="2"/>
      <c r="D78" s="2"/>
      <c r="E78" s="2"/>
    </row>
  </sheetData>
  <sheetProtection/>
  <mergeCells count="3">
    <mergeCell ref="A1:E1"/>
    <mergeCell ref="A2:E2"/>
    <mergeCell ref="A44:E4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8.125" style="0" customWidth="1"/>
    <col min="2" max="2" width="9.875" style="0" customWidth="1"/>
    <col min="3" max="3" width="10.125" style="0" customWidth="1"/>
    <col min="4" max="4" width="9.75390625" style="0" customWidth="1"/>
    <col min="5" max="5" width="11.125" style="0" customWidth="1"/>
    <col min="6" max="6" width="9.12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69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 t="s">
        <v>52</v>
      </c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3.5" customHeight="1">
      <c r="A9" s="19" t="s">
        <v>2</v>
      </c>
      <c r="B9" s="7">
        <v>235510</v>
      </c>
      <c r="C9" s="7">
        <v>65262.3</v>
      </c>
      <c r="D9" s="7">
        <f>C9-B9</f>
        <v>-170247.7</v>
      </c>
      <c r="E9" s="32">
        <f>C9/B9*100</f>
        <v>27.71105260923103</v>
      </c>
      <c r="F9" s="33">
        <f>C9-'[3]01.03.2015'!C9</f>
        <v>34445.600000000006</v>
      </c>
    </row>
    <row r="10" spans="1:6" ht="12.75">
      <c r="A10" s="19" t="s">
        <v>57</v>
      </c>
      <c r="B10" s="7">
        <v>4970</v>
      </c>
      <c r="C10" s="7">
        <v>1663.2</v>
      </c>
      <c r="D10" s="7">
        <f>C10-B10</f>
        <v>-3306.8</v>
      </c>
      <c r="E10" s="32">
        <f>C10/B10*100</f>
        <v>33.46478873239437</v>
      </c>
      <c r="F10" s="33">
        <f>C10-'[3]01.03.2015'!C10</f>
        <v>1090</v>
      </c>
    </row>
    <row r="11" spans="1:6" ht="15" customHeight="1">
      <c r="A11" s="20" t="s">
        <v>3</v>
      </c>
      <c r="B11" s="6">
        <v>23774</v>
      </c>
      <c r="C11" s="6">
        <v>10303.3</v>
      </c>
      <c r="D11" s="7">
        <f aca="true" t="shared" si="0" ref="D11:D33">C11-B11</f>
        <v>-13470.7</v>
      </c>
      <c r="E11" s="31">
        <f aca="true" t="shared" si="1" ref="E11:E34">C11/B11*100</f>
        <v>43.33852107344157</v>
      </c>
      <c r="F11" s="33">
        <f>C11-'[3]01.03.2015'!C11</f>
        <v>5089.799999999999</v>
      </c>
    </row>
    <row r="12" spans="1:6" ht="17.2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>
        <f>C12-'[3]01.03.2015'!C12</f>
        <v>0</v>
      </c>
    </row>
    <row r="13" spans="1:6" ht="24" customHeight="1">
      <c r="A13" s="20" t="s">
        <v>56</v>
      </c>
      <c r="B13" s="6">
        <v>251</v>
      </c>
      <c r="C13" s="6">
        <v>158.2</v>
      </c>
      <c r="D13" s="7">
        <f t="shared" si="0"/>
        <v>-92.80000000000001</v>
      </c>
      <c r="E13" s="31">
        <f t="shared" si="1"/>
        <v>63.02788844621513</v>
      </c>
      <c r="F13" s="33">
        <f>C13-'[3]01.03.2015'!C13</f>
        <v>34.19999999999999</v>
      </c>
    </row>
    <row r="14" spans="1:6" ht="18.75" customHeight="1">
      <c r="A14" s="20" t="s">
        <v>43</v>
      </c>
      <c r="B14" s="6">
        <v>8646</v>
      </c>
      <c r="C14" s="6">
        <v>3742.6</v>
      </c>
      <c r="D14" s="7">
        <f t="shared" si="0"/>
        <v>-4903.4</v>
      </c>
      <c r="E14" s="31">
        <f t="shared" si="1"/>
        <v>43.28706916493176</v>
      </c>
      <c r="F14" s="33">
        <f>C14-'[3]01.03.2015'!C14</f>
        <v>1783.1</v>
      </c>
    </row>
    <row r="15" spans="1:6" ht="18" customHeight="1">
      <c r="A15" s="20" t="s">
        <v>44</v>
      </c>
      <c r="B15" s="6">
        <v>21560</v>
      </c>
      <c r="C15" s="6">
        <v>1906</v>
      </c>
      <c r="D15" s="7">
        <f t="shared" si="0"/>
        <v>-19654</v>
      </c>
      <c r="E15" s="31">
        <f t="shared" si="1"/>
        <v>8.840445269016698</v>
      </c>
      <c r="F15" s="33">
        <f>C15-'[3]01.03.2015'!C15</f>
        <v>992.2</v>
      </c>
    </row>
    <row r="16" spans="1:6" ht="14.25" customHeight="1">
      <c r="A16" s="20" t="s">
        <v>5</v>
      </c>
      <c r="B16" s="6">
        <v>7238</v>
      </c>
      <c r="C16" s="6">
        <v>1952.9</v>
      </c>
      <c r="D16" s="7">
        <f t="shared" si="0"/>
        <v>-5285.1</v>
      </c>
      <c r="E16" s="31">
        <f t="shared" si="1"/>
        <v>26.981210279082617</v>
      </c>
      <c r="F16" s="33">
        <f>C16-'[3]01.03.2015'!C16</f>
        <v>1252.9</v>
      </c>
    </row>
    <row r="17" spans="1:6" ht="14.25" customHeight="1">
      <c r="A17" s="20" t="s">
        <v>6</v>
      </c>
      <c r="B17" s="6">
        <v>24.2</v>
      </c>
      <c r="C17" s="6">
        <v>1.8</v>
      </c>
      <c r="D17" s="7">
        <f t="shared" si="0"/>
        <v>-22.4</v>
      </c>
      <c r="E17" s="31">
        <f t="shared" si="1"/>
        <v>7.43801652892562</v>
      </c>
      <c r="F17" s="33">
        <f>C17-'[3]01.03.2015'!C17</f>
        <v>1.1</v>
      </c>
    </row>
    <row r="18" spans="1:6" ht="15" customHeight="1">
      <c r="A18" s="20" t="s">
        <v>7</v>
      </c>
      <c r="B18" s="6">
        <v>29620.8</v>
      </c>
      <c r="C18" s="6">
        <v>11495.6</v>
      </c>
      <c r="D18" s="7">
        <f t="shared" si="0"/>
        <v>-18125.199999999997</v>
      </c>
      <c r="E18" s="31">
        <f t="shared" si="1"/>
        <v>38.809215146113544</v>
      </c>
      <c r="F18" s="33">
        <f>C18-'[3]01.03.2015'!C18</f>
        <v>10607.800000000001</v>
      </c>
    </row>
    <row r="19" spans="1:6" ht="16.5" customHeight="1">
      <c r="A19" s="57" t="s">
        <v>8</v>
      </c>
      <c r="B19" s="6">
        <v>6000</v>
      </c>
      <c r="C19" s="6">
        <v>1773.1</v>
      </c>
      <c r="D19" s="7">
        <f t="shared" si="0"/>
        <v>-4226.9</v>
      </c>
      <c r="E19" s="31">
        <f t="shared" si="1"/>
        <v>29.551666666666666</v>
      </c>
      <c r="F19" s="33">
        <f>C19-'[3]01.03.2015'!C19</f>
        <v>1078.3</v>
      </c>
    </row>
    <row r="20" spans="1:6" ht="26.25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>
        <f>C20-'[3]01.03.2015'!C20</f>
        <v>0</v>
      </c>
    </row>
    <row r="21" spans="1:6" ht="16.5" customHeight="1">
      <c r="A21" s="20" t="s">
        <v>9</v>
      </c>
      <c r="B21" s="6">
        <v>3643</v>
      </c>
      <c r="C21" s="6">
        <v>1954</v>
      </c>
      <c r="D21" s="7">
        <f t="shared" si="0"/>
        <v>-1689</v>
      </c>
      <c r="E21" s="31">
        <f t="shared" si="1"/>
        <v>53.63711227010705</v>
      </c>
      <c r="F21" s="33">
        <f>C21-'[3]01.03.2015'!C21</f>
        <v>1052.8</v>
      </c>
    </row>
    <row r="22" spans="1:6" ht="15.75" customHeight="1">
      <c r="A22" s="20" t="s">
        <v>47</v>
      </c>
      <c r="B22" s="6">
        <v>840.4</v>
      </c>
      <c r="C22" s="6">
        <v>726</v>
      </c>
      <c r="D22" s="7">
        <f t="shared" si="0"/>
        <v>-114.39999999999998</v>
      </c>
      <c r="E22" s="31">
        <v>0</v>
      </c>
      <c r="F22" s="33">
        <f>C22-'[3]01.03.2015'!C22</f>
        <v>268.8</v>
      </c>
    </row>
    <row r="23" spans="1:6" ht="14.25" customHeight="1">
      <c r="A23" s="20" t="s">
        <v>10</v>
      </c>
      <c r="B23" s="6">
        <v>204</v>
      </c>
      <c r="C23" s="6">
        <v>73.4</v>
      </c>
      <c r="D23" s="7">
        <f t="shared" si="0"/>
        <v>-130.6</v>
      </c>
      <c r="E23" s="31">
        <f t="shared" si="1"/>
        <v>35.98039215686275</v>
      </c>
      <c r="F23" s="33">
        <f>C23-'[3]01.03.2015'!C23</f>
        <v>36.900000000000006</v>
      </c>
    </row>
    <row r="24" spans="1:6" ht="26.25" customHeight="1">
      <c r="A24" s="20" t="s">
        <v>11</v>
      </c>
      <c r="B24" s="6">
        <v>930</v>
      </c>
      <c r="C24" s="6">
        <v>754.2</v>
      </c>
      <c r="D24" s="7">
        <f t="shared" si="0"/>
        <v>-175.79999999999995</v>
      </c>
      <c r="E24" s="31">
        <f t="shared" si="1"/>
        <v>81.0967741935484</v>
      </c>
      <c r="F24" s="33">
        <f>C24-'[3]01.03.2015'!C24</f>
        <v>745.3000000000001</v>
      </c>
    </row>
    <row r="25" spans="1:6" ht="15" customHeight="1">
      <c r="A25" s="20" t="s">
        <v>41</v>
      </c>
      <c r="B25" s="6">
        <v>7930</v>
      </c>
      <c r="C25" s="6">
        <v>7310.2</v>
      </c>
      <c r="D25" s="7">
        <f t="shared" si="0"/>
        <v>-619.8000000000002</v>
      </c>
      <c r="E25" s="25">
        <f t="shared" si="1"/>
        <v>92.18411097099622</v>
      </c>
      <c r="F25" s="33">
        <f>C25-'[3]01.03.2015'!C25</f>
        <v>4836.9</v>
      </c>
    </row>
    <row r="26" spans="1:6" ht="15.75" customHeight="1">
      <c r="A26" s="20" t="s">
        <v>12</v>
      </c>
      <c r="B26" s="6">
        <v>2979</v>
      </c>
      <c r="C26" s="6">
        <v>1011.7</v>
      </c>
      <c r="D26" s="7">
        <f t="shared" si="0"/>
        <v>-1967.3</v>
      </c>
      <c r="E26" s="31">
        <f t="shared" si="1"/>
        <v>33.96106075864384</v>
      </c>
      <c r="F26" s="33">
        <f>C26-'[3]01.03.2015'!C26</f>
        <v>509.30000000000007</v>
      </c>
    </row>
    <row r="27" spans="1:6" ht="1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>
        <f>C27-'[3]01.03.2015'!C27</f>
        <v>0</v>
      </c>
    </row>
    <row r="28" spans="1:6" ht="16.5" customHeight="1">
      <c r="A28" s="20" t="s">
        <v>14</v>
      </c>
      <c r="B28" s="6">
        <v>0</v>
      </c>
      <c r="C28" s="6">
        <v>17.1</v>
      </c>
      <c r="D28" s="7">
        <f t="shared" si="0"/>
        <v>17.1</v>
      </c>
      <c r="E28" s="31">
        <v>0</v>
      </c>
      <c r="F28" s="33">
        <f>C28-'[3]01.03.2015'!C28</f>
        <v>17.1</v>
      </c>
    </row>
    <row r="29" spans="1:6" ht="17.25" customHeight="1" thickBot="1">
      <c r="A29" s="21" t="s">
        <v>15</v>
      </c>
      <c r="B29" s="9">
        <v>0</v>
      </c>
      <c r="C29" s="9">
        <v>-151</v>
      </c>
      <c r="D29" s="4">
        <f t="shared" si="0"/>
        <v>-151</v>
      </c>
      <c r="E29" s="25">
        <v>0</v>
      </c>
      <c r="F29" s="33">
        <f>C29-'[3]01.03.2015'!C29</f>
        <v>5.099999999999994</v>
      </c>
    </row>
    <row r="30" spans="1:6" ht="16.5" customHeight="1" thickBot="1">
      <c r="A30" s="10" t="s">
        <v>19</v>
      </c>
      <c r="B30" s="59">
        <f>B9+B10+B11+B12+B13+B14+B15+B16+B17+B18+B19+B20+B21+B22+B23+B24+B25+B26+B27+B28+B29</f>
        <v>354131</v>
      </c>
      <c r="C30" s="12">
        <f>C9+C10+C11+C12+C13+C14+C15+C16+C17+C18+C19+C20+C21+C22+C23+C24+C25+C26+C27+C28+C29</f>
        <v>109954.6</v>
      </c>
      <c r="D30" s="60">
        <f>C30-B30</f>
        <v>-244176.4</v>
      </c>
      <c r="E30" s="17">
        <f>C30/B30*100</f>
        <v>31.049131536069986</v>
      </c>
      <c r="F30" s="66">
        <f>C30-'[3]01.03.2015'!C30</f>
        <v>63847.2</v>
      </c>
    </row>
    <row r="31" spans="1:6" ht="27" customHeight="1">
      <c r="A31" s="19" t="s">
        <v>49</v>
      </c>
      <c r="B31" s="7">
        <v>154277.9</v>
      </c>
      <c r="C31" s="7">
        <v>37490.8</v>
      </c>
      <c r="D31" s="7">
        <f t="shared" si="0"/>
        <v>-116787.09999999999</v>
      </c>
      <c r="E31" s="32">
        <f t="shared" si="1"/>
        <v>24.300823384295487</v>
      </c>
      <c r="F31" s="71">
        <f>'[3]01.03.2015'!C31</f>
        <v>16584.8</v>
      </c>
    </row>
    <row r="32" spans="1:6" ht="27.75" customHeight="1">
      <c r="A32" s="20" t="s">
        <v>50</v>
      </c>
      <c r="B32" s="6">
        <v>671913.3</v>
      </c>
      <c r="C32" s="6">
        <v>324102</v>
      </c>
      <c r="D32" s="6">
        <f t="shared" si="0"/>
        <v>-347811.30000000005</v>
      </c>
      <c r="E32" s="32">
        <f t="shared" si="1"/>
        <v>48.23568755075989</v>
      </c>
      <c r="F32" s="71">
        <f>'[3]01.03.2015'!C32</f>
        <v>86432</v>
      </c>
    </row>
    <row r="33" spans="1:6" ht="13.5" thickBot="1">
      <c r="A33" s="43" t="s">
        <v>16</v>
      </c>
      <c r="B33" s="9">
        <v>8763.5</v>
      </c>
      <c r="C33" s="9">
        <v>8763.5</v>
      </c>
      <c r="D33" s="9">
        <f t="shared" si="0"/>
        <v>0</v>
      </c>
      <c r="E33" s="32">
        <v>0</v>
      </c>
      <c r="F33" s="71">
        <f>'[3]01.03.2015'!C33</f>
        <v>8763.5</v>
      </c>
    </row>
    <row r="34" spans="1:6" ht="17.25" customHeight="1" thickBot="1">
      <c r="A34" s="10" t="s">
        <v>48</v>
      </c>
      <c r="B34" s="12">
        <f>SUM(B31:B33)</f>
        <v>834954.7000000001</v>
      </c>
      <c r="C34" s="44">
        <f>SUM(C31:C33)</f>
        <v>370356.3</v>
      </c>
      <c r="D34" s="62">
        <f>C34-B34</f>
        <v>-464598.4000000001</v>
      </c>
      <c r="E34" s="45">
        <f t="shared" si="1"/>
        <v>44.35645430823971</v>
      </c>
      <c r="F34" s="66">
        <f>C34-'[3]01.03.2015'!C34</f>
        <v>258576</v>
      </c>
    </row>
    <row r="35" spans="1:6" ht="17.25" customHeight="1" thickBot="1">
      <c r="A35" s="22" t="s">
        <v>51</v>
      </c>
      <c r="B35" s="4">
        <v>245</v>
      </c>
      <c r="C35" s="4">
        <v>6516.5</v>
      </c>
      <c r="D35" s="4">
        <f>C35-B35</f>
        <v>6271.5</v>
      </c>
      <c r="E35" s="63">
        <v>0</v>
      </c>
      <c r="F35" s="71">
        <f>'[3]01.03.2015'!C35</f>
        <v>-5436.1</v>
      </c>
    </row>
    <row r="36" spans="1:6" ht="18" customHeight="1" thickBot="1">
      <c r="A36" s="15" t="s">
        <v>33</v>
      </c>
      <c r="B36" s="13">
        <f>B30+B34+B35</f>
        <v>1189330.7000000002</v>
      </c>
      <c r="C36" s="65">
        <f>C30+C34+C35</f>
        <v>486827.4</v>
      </c>
      <c r="D36" s="27">
        <f>D30+D34+D35</f>
        <v>-702503.3</v>
      </c>
      <c r="E36" s="13">
        <f>C36/B36*100</f>
        <v>40.932887715754745</v>
      </c>
      <c r="F36" s="66">
        <f>C36-'[3]01.03.2015'!C36</f>
        <v>334375.80000000005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68</v>
      </c>
      <c r="B45" s="18"/>
      <c r="C45" s="18"/>
      <c r="D45" s="18"/>
      <c r="E45" s="18" t="s">
        <v>71</v>
      </c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8" customHeight="1">
      <c r="A50" s="19" t="s">
        <v>2</v>
      </c>
      <c r="B50" s="7">
        <v>79706.7</v>
      </c>
      <c r="C50" s="7">
        <v>24129.6</v>
      </c>
      <c r="D50" s="7">
        <f>C50-B50</f>
        <v>-55577.1</v>
      </c>
      <c r="E50" s="32">
        <f>C50/B50*100</f>
        <v>30.272988343514406</v>
      </c>
      <c r="F50" s="33">
        <f>C50-'[3]01.03.2015'!C50</f>
        <v>12720.899999999998</v>
      </c>
    </row>
    <row r="51" spans="1:6" ht="12.75">
      <c r="A51" s="19" t="s">
        <v>57</v>
      </c>
      <c r="B51" s="7">
        <v>4572.2</v>
      </c>
      <c r="C51" s="7">
        <v>1547.6</v>
      </c>
      <c r="D51" s="7">
        <f aca="true" t="shared" si="2" ref="D51:D69">C51-B51</f>
        <v>-3024.6</v>
      </c>
      <c r="E51" s="32">
        <f>C51/B51*100</f>
        <v>33.84803814356327</v>
      </c>
      <c r="F51" s="33">
        <f>C51-'[3]01.03.2015'!C51</f>
        <v>1014.3</v>
      </c>
    </row>
    <row r="52" spans="1:6" ht="16.5" customHeight="1">
      <c r="A52" s="20" t="s">
        <v>3</v>
      </c>
      <c r="B52" s="6">
        <v>2475</v>
      </c>
      <c r="C52" s="6">
        <v>1144.8</v>
      </c>
      <c r="D52" s="7">
        <f t="shared" si="2"/>
        <v>-1330.2</v>
      </c>
      <c r="E52" s="31">
        <f aca="true" t="shared" si="3" ref="E52:E76">C52/B52*100</f>
        <v>46.25454545454545</v>
      </c>
      <c r="F52" s="33">
        <f>C52-'[3]01.03.2015'!C52</f>
        <v>565.5</v>
      </c>
    </row>
    <row r="53" spans="1:6" ht="15" customHeight="1">
      <c r="A53" s="20" t="s">
        <v>4</v>
      </c>
      <c r="B53" s="6">
        <v>138.2</v>
      </c>
      <c r="C53" s="6">
        <v>400.8</v>
      </c>
      <c r="D53" s="7">
        <f t="shared" si="2"/>
        <v>262.6</v>
      </c>
      <c r="E53" s="31">
        <f t="shared" si="3"/>
        <v>290.014471780029</v>
      </c>
      <c r="F53" s="33">
        <f>C53-'[3]01.03.2015'!C53</f>
        <v>397.3</v>
      </c>
    </row>
    <row r="54" spans="1:6" ht="15" customHeight="1">
      <c r="A54" s="20" t="s">
        <v>34</v>
      </c>
      <c r="B54" s="6">
        <v>14855</v>
      </c>
      <c r="C54" s="6">
        <v>1649.8</v>
      </c>
      <c r="D54" s="7">
        <f t="shared" si="2"/>
        <v>-13205.2</v>
      </c>
      <c r="E54" s="31">
        <f t="shared" si="3"/>
        <v>11.106024907438572</v>
      </c>
      <c r="F54" s="33">
        <f>C54-'[3]01.03.2015'!C54</f>
        <v>980.4</v>
      </c>
    </row>
    <row r="55" spans="1:6" ht="18" customHeight="1">
      <c r="A55" s="20" t="s">
        <v>55</v>
      </c>
      <c r="B55" s="28">
        <v>25574</v>
      </c>
      <c r="C55" s="28">
        <v>5648.6</v>
      </c>
      <c r="D55" s="7">
        <f t="shared" si="2"/>
        <v>-19925.4</v>
      </c>
      <c r="E55" s="31">
        <f t="shared" si="3"/>
        <v>22.087276139829516</v>
      </c>
      <c r="F55" s="33">
        <f>C55-'[3]01.03.2015'!C55</f>
        <v>2775.3</v>
      </c>
    </row>
    <row r="56" spans="1:6" ht="14.25" customHeight="1">
      <c r="A56" s="20" t="s">
        <v>13</v>
      </c>
      <c r="B56" s="6">
        <v>53439</v>
      </c>
      <c r="C56" s="6">
        <v>30731.8</v>
      </c>
      <c r="D56" s="7">
        <f t="shared" si="2"/>
        <v>-22707.2</v>
      </c>
      <c r="E56" s="31">
        <f t="shared" si="3"/>
        <v>57.508186904695066</v>
      </c>
      <c r="F56" s="33">
        <f>C56-'[3]01.03.2015'!C56</f>
        <v>15071</v>
      </c>
    </row>
    <row r="57" spans="1:6" ht="15.75" customHeight="1">
      <c r="A57" s="20" t="s">
        <v>5</v>
      </c>
      <c r="B57" s="6">
        <v>64</v>
      </c>
      <c r="C57" s="6">
        <v>20.9</v>
      </c>
      <c r="D57" s="7">
        <f t="shared" si="2"/>
        <v>-43.1</v>
      </c>
      <c r="E57" s="31">
        <f t="shared" si="3"/>
        <v>32.65625</v>
      </c>
      <c r="F57" s="33">
        <f>C57-'[3]01.03.2015'!C57</f>
        <v>11.899999999999999</v>
      </c>
    </row>
    <row r="58" spans="1:6" ht="15.75" customHeight="1">
      <c r="A58" s="29" t="s">
        <v>18</v>
      </c>
      <c r="B58" s="28">
        <v>28467.5</v>
      </c>
      <c r="C58" s="28">
        <v>3206.6</v>
      </c>
      <c r="D58" s="7">
        <f t="shared" si="2"/>
        <v>-25260.9</v>
      </c>
      <c r="E58" s="31">
        <f t="shared" si="3"/>
        <v>11.264073065776763</v>
      </c>
      <c r="F58" s="33">
        <f>C58-'[3]01.03.2015'!C58</f>
        <v>3066.6</v>
      </c>
    </row>
    <row r="59" spans="1:6" ht="18" customHeight="1">
      <c r="A59" s="20" t="s">
        <v>35</v>
      </c>
      <c r="B59" s="6">
        <v>3953.2</v>
      </c>
      <c r="C59" s="6">
        <v>1009</v>
      </c>
      <c r="D59" s="7">
        <f t="shared" si="2"/>
        <v>-2944.2</v>
      </c>
      <c r="E59" s="31">
        <f t="shared" si="3"/>
        <v>25.523626429221896</v>
      </c>
      <c r="F59" s="33">
        <f>C59-'[3]01.03.2015'!C59</f>
        <v>579.4</v>
      </c>
    </row>
    <row r="60" spans="1:6" ht="24.7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C60-'[3]01.03.2015'!C60</f>
        <v>0</v>
      </c>
    </row>
    <row r="61" spans="1:6" ht="18" customHeight="1">
      <c r="A61" s="29" t="s">
        <v>46</v>
      </c>
      <c r="B61" s="28">
        <v>10788.5</v>
      </c>
      <c r="C61" s="28">
        <v>74.1</v>
      </c>
      <c r="D61" s="7">
        <f t="shared" si="2"/>
        <v>-10714.4</v>
      </c>
      <c r="E61" s="31">
        <f t="shared" si="3"/>
        <v>0.6868424711498354</v>
      </c>
      <c r="F61" s="33">
        <f>C61-'[3]01.03.2015'!C61</f>
        <v>58.89999999999999</v>
      </c>
    </row>
    <row r="62" spans="1:6" ht="18.75" customHeight="1">
      <c r="A62" s="20" t="s">
        <v>42</v>
      </c>
      <c r="B62" s="6">
        <v>3374.4</v>
      </c>
      <c r="C62" s="30">
        <v>567.8</v>
      </c>
      <c r="D62" s="7">
        <f t="shared" si="2"/>
        <v>-2806.6000000000004</v>
      </c>
      <c r="E62" s="31">
        <f t="shared" si="3"/>
        <v>16.8266951161688</v>
      </c>
      <c r="F62" s="33">
        <f>C62-'[3]01.03.2015'!C62</f>
        <v>507.79999999999995</v>
      </c>
    </row>
    <row r="63" spans="1:6" ht="18" customHeight="1">
      <c r="A63" s="20" t="s">
        <v>47</v>
      </c>
      <c r="B63" s="6">
        <v>203</v>
      </c>
      <c r="C63" s="6">
        <v>89</v>
      </c>
      <c r="D63" s="7">
        <f t="shared" si="2"/>
        <v>-114</v>
      </c>
      <c r="E63" s="31">
        <f t="shared" si="3"/>
        <v>43.84236453201971</v>
      </c>
      <c r="F63" s="33">
        <f>C63-'[3]01.03.2015'!C63</f>
        <v>43.9</v>
      </c>
    </row>
    <row r="64" spans="1:6" ht="15.75" customHeight="1">
      <c r="A64" s="29" t="s">
        <v>10</v>
      </c>
      <c r="B64" s="28">
        <v>2945</v>
      </c>
      <c r="C64" s="28">
        <v>459.8</v>
      </c>
      <c r="D64" s="7">
        <f t="shared" si="2"/>
        <v>-2485.2</v>
      </c>
      <c r="E64" s="31">
        <v>0</v>
      </c>
      <c r="F64" s="33">
        <f>C64-'[3]01.03.2015'!C64</f>
        <v>-0.19999999999998863</v>
      </c>
    </row>
    <row r="65" spans="1:6" ht="19.5" customHeight="1">
      <c r="A65" s="29" t="s">
        <v>41</v>
      </c>
      <c r="B65" s="28">
        <v>4104</v>
      </c>
      <c r="C65" s="28">
        <v>4539.3</v>
      </c>
      <c r="D65" s="7">
        <f t="shared" si="2"/>
        <v>435.3000000000002</v>
      </c>
      <c r="E65" s="31">
        <f t="shared" si="3"/>
        <v>110.60672514619883</v>
      </c>
      <c r="F65" s="33">
        <f>C65-'[3]01.03.2015'!C65</f>
        <v>3354.3</v>
      </c>
    </row>
    <row r="66" spans="1:6" ht="15.75" customHeight="1">
      <c r="A66" s="20" t="s">
        <v>12</v>
      </c>
      <c r="B66" s="6">
        <v>80</v>
      </c>
      <c r="C66" s="6">
        <v>27.7</v>
      </c>
      <c r="D66" s="7">
        <f t="shared" si="2"/>
        <v>-52.3</v>
      </c>
      <c r="E66" s="31">
        <f t="shared" si="3"/>
        <v>34.625</v>
      </c>
      <c r="F66" s="33">
        <f>C66-'[3]01.03.2015'!C66</f>
        <v>14.7</v>
      </c>
    </row>
    <row r="67" spans="1:6" ht="18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C67-'[3]01.03.2015'!C67</f>
        <v>0</v>
      </c>
    </row>
    <row r="68" spans="1:6" ht="16.5" customHeight="1">
      <c r="A68" s="20" t="s">
        <v>37</v>
      </c>
      <c r="B68" s="6">
        <v>0</v>
      </c>
      <c r="C68" s="6">
        <v>1</v>
      </c>
      <c r="D68" s="7">
        <f t="shared" si="2"/>
        <v>1</v>
      </c>
      <c r="E68" s="31">
        <v>0</v>
      </c>
      <c r="F68" s="33">
        <f>C68-'[3]01.03.2015'!C68</f>
        <v>0.9</v>
      </c>
    </row>
    <row r="69" spans="1:6" ht="15.75" customHeight="1" thickBot="1">
      <c r="A69" s="21" t="s">
        <v>15</v>
      </c>
      <c r="B69" s="9">
        <v>0</v>
      </c>
      <c r="C69" s="9">
        <v>1.6</v>
      </c>
      <c r="D69" s="7">
        <f t="shared" si="2"/>
        <v>1.6</v>
      </c>
      <c r="E69" s="25">
        <v>0</v>
      </c>
      <c r="F69" s="33">
        <f>C69-'[3]01.03.2015'!C69</f>
        <v>1.6</v>
      </c>
    </row>
    <row r="70" spans="1:6" ht="17.25" customHeight="1" thickBot="1">
      <c r="A70" s="15" t="s">
        <v>19</v>
      </c>
      <c r="B70" s="16">
        <f>SUM(B50:B69)</f>
        <v>234739.69999999998</v>
      </c>
      <c r="C70" s="16">
        <f>SUM(C50:C69)</f>
        <v>75249.80000000002</v>
      </c>
      <c r="D70" s="44">
        <f>SUM(D50:D69)</f>
        <v>-159489.90000000002</v>
      </c>
      <c r="E70" s="17">
        <f t="shared" si="3"/>
        <v>32.05669939937727</v>
      </c>
      <c r="F70" s="56">
        <f>C70-'[3]01.02.2015'!C70</f>
        <v>66377.80000000002</v>
      </c>
    </row>
    <row r="71" spans="1:6" ht="16.5" customHeight="1">
      <c r="A71" s="19" t="s">
        <v>38</v>
      </c>
      <c r="B71" s="7">
        <v>27399</v>
      </c>
      <c r="C71" s="7">
        <v>7593.9</v>
      </c>
      <c r="D71" s="7">
        <f>C71-B71</f>
        <v>-19805.1</v>
      </c>
      <c r="E71" s="14">
        <f t="shared" si="3"/>
        <v>27.715975035585238</v>
      </c>
      <c r="F71" s="33">
        <f>C71-'[3]01.03.2015'!C71</f>
        <v>5352.099999999999</v>
      </c>
    </row>
    <row r="72" spans="1:6" ht="16.5" customHeight="1">
      <c r="A72" s="20" t="s">
        <v>39</v>
      </c>
      <c r="B72" s="6">
        <v>94927.6</v>
      </c>
      <c r="C72" s="6">
        <v>17828.9</v>
      </c>
      <c r="D72" s="6">
        <f>C72-B72</f>
        <v>-77098.70000000001</v>
      </c>
      <c r="E72" s="24">
        <f t="shared" si="3"/>
        <v>18.781576696345425</v>
      </c>
      <c r="F72" s="33">
        <f>C72-'[3]01.03.2015'!C72</f>
        <v>17671.100000000002</v>
      </c>
    </row>
    <row r="73" spans="1:6" ht="18" customHeight="1" thickBot="1">
      <c r="A73" s="21" t="s">
        <v>40</v>
      </c>
      <c r="B73" s="9">
        <v>5343.7</v>
      </c>
      <c r="C73" s="9">
        <v>90</v>
      </c>
      <c r="D73" s="9">
        <f>C73-B73</f>
        <v>-5253.7</v>
      </c>
      <c r="E73" s="24">
        <v>0</v>
      </c>
      <c r="F73" s="33">
        <f>C73-'[3]01.03.2015'!C73</f>
        <v>90</v>
      </c>
    </row>
    <row r="74" spans="1:6" ht="18.75" customHeight="1" thickBot="1">
      <c r="A74" s="15" t="s">
        <v>48</v>
      </c>
      <c r="B74" s="16">
        <f>B71+B72+B73</f>
        <v>127670.3</v>
      </c>
      <c r="C74" s="16">
        <f>C71+C72+C73</f>
        <v>25512.800000000003</v>
      </c>
      <c r="D74" s="44">
        <f>D71+D72+D73</f>
        <v>-102157.50000000001</v>
      </c>
      <c r="E74" s="45">
        <f t="shared" si="3"/>
        <v>19.983347732401352</v>
      </c>
      <c r="F74" s="34">
        <f>C74-'[3]01.02.2015'!C74</f>
        <v>24703.9</v>
      </c>
    </row>
    <row r="75" spans="1:6" ht="16.5" customHeight="1" thickBot="1">
      <c r="A75" s="22" t="s">
        <v>51</v>
      </c>
      <c r="B75" s="4">
        <v>4592.4</v>
      </c>
      <c r="C75" s="4">
        <v>-6149.3</v>
      </c>
      <c r="D75" s="4">
        <v>0</v>
      </c>
      <c r="E75" s="55">
        <v>0</v>
      </c>
      <c r="F75" s="33">
        <f>C75-'[3]01.03.2015'!C75</f>
        <v>208.30000000000018</v>
      </c>
    </row>
    <row r="76" spans="1:6" ht="13.5" thickBot="1">
      <c r="A76" s="12" t="s">
        <v>33</v>
      </c>
      <c r="B76" s="27">
        <f>B70+B74+B75</f>
        <v>367002.4</v>
      </c>
      <c r="C76" s="27">
        <f>C70+C74+C75</f>
        <v>94613.30000000002</v>
      </c>
      <c r="D76" s="13">
        <f>D70+D74+D75</f>
        <v>-261647.40000000002</v>
      </c>
      <c r="E76" s="45">
        <f t="shared" si="3"/>
        <v>25.780022146994135</v>
      </c>
      <c r="F76" s="27">
        <f>C76-'[3]01.02.2015'!C76</f>
        <v>106940.00000000001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38.75390625" style="0" customWidth="1"/>
    <col min="2" max="2" width="10.00390625" style="0" customWidth="1"/>
    <col min="3" max="3" width="10.375" style="0" customWidth="1"/>
    <col min="4" max="4" width="10.00390625" style="0" customWidth="1"/>
    <col min="5" max="5" width="9.875" style="0" customWidth="1"/>
    <col min="6" max="6" width="9.12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72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4.25" customHeight="1">
      <c r="A9" s="19" t="s">
        <v>2</v>
      </c>
      <c r="B9" s="7">
        <v>228420.9</v>
      </c>
      <c r="C9" s="7">
        <v>80120.2</v>
      </c>
      <c r="D9" s="7">
        <f>C9-B9</f>
        <v>-148300.7</v>
      </c>
      <c r="E9" s="32">
        <f>C9/B9*100</f>
        <v>35.075687032141104</v>
      </c>
      <c r="F9" s="33">
        <f>C9-'[4]01.05.2015'!C9</f>
        <v>14857.899999999994</v>
      </c>
    </row>
    <row r="10" spans="1:6" ht="12.75">
      <c r="A10" s="19" t="s">
        <v>57</v>
      </c>
      <c r="B10" s="7">
        <v>4970</v>
      </c>
      <c r="C10" s="7">
        <v>2111.3</v>
      </c>
      <c r="D10" s="7">
        <f>C10-B10</f>
        <v>-2858.7</v>
      </c>
      <c r="E10" s="32">
        <f>C10/B10*100</f>
        <v>42.48088531187123</v>
      </c>
      <c r="F10" s="33">
        <f>C10-'[4]01.05.2015'!C10</f>
        <v>448.10000000000014</v>
      </c>
    </row>
    <row r="11" spans="1:6" ht="15" customHeight="1">
      <c r="A11" s="20" t="s">
        <v>3</v>
      </c>
      <c r="B11" s="6">
        <v>23774</v>
      </c>
      <c r="C11" s="6">
        <v>10962.7</v>
      </c>
      <c r="D11" s="7">
        <f aca="true" t="shared" si="0" ref="D11:D33">C11-B11</f>
        <v>-12811.3</v>
      </c>
      <c r="E11" s="31">
        <f aca="true" t="shared" si="1" ref="E11:E34">C11/B11*100</f>
        <v>46.11213931185329</v>
      </c>
      <c r="F11" s="33">
        <f>C11-'[4]01.05.2015'!C11</f>
        <v>659.4000000000015</v>
      </c>
    </row>
    <row r="12" spans="1:6" ht="1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>
        <f>C12-'[4]01.05.2015'!C12</f>
        <v>0</v>
      </c>
    </row>
    <row r="13" spans="1:6" ht="27" customHeight="1">
      <c r="A13" s="20" t="s">
        <v>56</v>
      </c>
      <c r="B13" s="6">
        <v>251</v>
      </c>
      <c r="C13" s="6">
        <v>159.2</v>
      </c>
      <c r="D13" s="7">
        <f t="shared" si="0"/>
        <v>-91.80000000000001</v>
      </c>
      <c r="E13" s="31">
        <f t="shared" si="1"/>
        <v>63.426294820717125</v>
      </c>
      <c r="F13" s="33">
        <f>C13-'[4]01.05.2015'!C13</f>
        <v>1</v>
      </c>
    </row>
    <row r="14" spans="1:6" ht="14.25" customHeight="1">
      <c r="A14" s="20" t="s">
        <v>43</v>
      </c>
      <c r="B14" s="6">
        <v>8646</v>
      </c>
      <c r="C14" s="6">
        <v>4037.1</v>
      </c>
      <c r="D14" s="7">
        <f t="shared" si="0"/>
        <v>-4608.9</v>
      </c>
      <c r="E14" s="31">
        <f t="shared" si="1"/>
        <v>46.69326856349757</v>
      </c>
      <c r="F14" s="33">
        <f>C14-'[4]01.05.2015'!C14</f>
        <v>294.5</v>
      </c>
    </row>
    <row r="15" spans="1:6" ht="16.5" customHeight="1">
      <c r="A15" s="20" t="s">
        <v>44</v>
      </c>
      <c r="B15" s="6">
        <v>21560</v>
      </c>
      <c r="C15" s="6">
        <v>2237.5</v>
      </c>
      <c r="D15" s="7">
        <f t="shared" si="0"/>
        <v>-19322.5</v>
      </c>
      <c r="E15" s="31">
        <f t="shared" si="1"/>
        <v>10.378014842300557</v>
      </c>
      <c r="F15" s="33">
        <f>C15-'[4]01.05.2015'!C15</f>
        <v>331.5</v>
      </c>
    </row>
    <row r="16" spans="1:6" ht="17.25" customHeight="1">
      <c r="A16" s="20" t="s">
        <v>5</v>
      </c>
      <c r="B16" s="6">
        <v>7238</v>
      </c>
      <c r="C16" s="6">
        <v>2435</v>
      </c>
      <c r="D16" s="7">
        <f t="shared" si="0"/>
        <v>-4803</v>
      </c>
      <c r="E16" s="31">
        <f t="shared" si="1"/>
        <v>33.64189002486875</v>
      </c>
      <c r="F16" s="33">
        <f>C16-'[4]01.05.2015'!C16</f>
        <v>482.0999999999999</v>
      </c>
    </row>
    <row r="17" spans="1:6" ht="16.5" customHeight="1">
      <c r="A17" s="20" t="s">
        <v>6</v>
      </c>
      <c r="B17" s="6">
        <v>24.2</v>
      </c>
      <c r="C17" s="6">
        <v>2.2</v>
      </c>
      <c r="D17" s="7">
        <f t="shared" si="0"/>
        <v>-22</v>
      </c>
      <c r="E17" s="31">
        <f t="shared" si="1"/>
        <v>9.090909090909092</v>
      </c>
      <c r="F17" s="33">
        <f>C17-'[4]01.05.2015'!C17</f>
        <v>0.40000000000000013</v>
      </c>
    </row>
    <row r="18" spans="1:6" ht="15" customHeight="1">
      <c r="A18" s="20" t="s">
        <v>7</v>
      </c>
      <c r="B18" s="6">
        <v>33307.6</v>
      </c>
      <c r="C18" s="6">
        <v>9391.5</v>
      </c>
      <c r="D18" s="7">
        <f t="shared" si="0"/>
        <v>-23916.1</v>
      </c>
      <c r="E18" s="31">
        <f t="shared" si="1"/>
        <v>28.196267518524305</v>
      </c>
      <c r="F18" s="33">
        <f>C18-'[4]01.05.2015'!C18</f>
        <v>-2104.1000000000004</v>
      </c>
    </row>
    <row r="19" spans="1:6" ht="15" customHeight="1">
      <c r="A19" s="57" t="s">
        <v>8</v>
      </c>
      <c r="B19" s="6">
        <v>6000</v>
      </c>
      <c r="C19" s="6">
        <v>2201</v>
      </c>
      <c r="D19" s="7">
        <f t="shared" si="0"/>
        <v>-3799</v>
      </c>
      <c r="E19" s="31">
        <f t="shared" si="1"/>
        <v>36.68333333333334</v>
      </c>
      <c r="F19" s="33">
        <f>C19-'[4]01.05.2015'!C19</f>
        <v>427.9000000000001</v>
      </c>
    </row>
    <row r="20" spans="1:6" ht="24.75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>
        <f>C20-'[4]01.05.2015'!C20</f>
        <v>0</v>
      </c>
    </row>
    <row r="21" spans="1:6" ht="16.5" customHeight="1">
      <c r="A21" s="20" t="s">
        <v>9</v>
      </c>
      <c r="B21" s="6">
        <v>3643</v>
      </c>
      <c r="C21" s="6">
        <v>2077.7</v>
      </c>
      <c r="D21" s="7">
        <f t="shared" si="0"/>
        <v>-1565.3000000000002</v>
      </c>
      <c r="E21" s="31">
        <f t="shared" si="1"/>
        <v>57.032665385671145</v>
      </c>
      <c r="F21" s="33">
        <f>C21-'[4]01.05.2015'!C21</f>
        <v>123.69999999999982</v>
      </c>
    </row>
    <row r="22" spans="1:6" ht="16.5" customHeight="1">
      <c r="A22" s="20" t="s">
        <v>47</v>
      </c>
      <c r="B22" s="6">
        <v>840.4</v>
      </c>
      <c r="C22" s="6">
        <v>833.8</v>
      </c>
      <c r="D22" s="7">
        <f t="shared" si="0"/>
        <v>-6.600000000000023</v>
      </c>
      <c r="E22" s="31">
        <v>0</v>
      </c>
      <c r="F22" s="33">
        <f>C22-'[4]01.05.2015'!C22</f>
        <v>107.79999999999995</v>
      </c>
    </row>
    <row r="23" spans="1:6" ht="18.75" customHeight="1">
      <c r="A23" s="20" t="s">
        <v>10</v>
      </c>
      <c r="B23" s="6">
        <v>204</v>
      </c>
      <c r="C23" s="6">
        <v>110.2</v>
      </c>
      <c r="D23" s="7">
        <f t="shared" si="0"/>
        <v>-93.8</v>
      </c>
      <c r="E23" s="31">
        <f t="shared" si="1"/>
        <v>54.01960784313725</v>
      </c>
      <c r="F23" s="33">
        <f>C23-'[4]01.05.2015'!C23</f>
        <v>36.8</v>
      </c>
    </row>
    <row r="24" spans="1:6" ht="27" customHeight="1">
      <c r="A24" s="20" t="s">
        <v>11</v>
      </c>
      <c r="B24" s="6">
        <v>930</v>
      </c>
      <c r="C24" s="6">
        <v>754.2</v>
      </c>
      <c r="D24" s="7">
        <f t="shared" si="0"/>
        <v>-175.79999999999995</v>
      </c>
      <c r="E24" s="31">
        <f t="shared" si="1"/>
        <v>81.0967741935484</v>
      </c>
      <c r="F24" s="33">
        <f>C24-'[4]01.05.2015'!C24</f>
        <v>0</v>
      </c>
    </row>
    <row r="25" spans="1:6" ht="19.5" customHeight="1">
      <c r="A25" s="20" t="s">
        <v>41</v>
      </c>
      <c r="B25" s="6">
        <v>8956.4</v>
      </c>
      <c r="C25" s="6">
        <f>7357.5</f>
        <v>7357.5</v>
      </c>
      <c r="D25" s="7">
        <f t="shared" si="0"/>
        <v>-1598.8999999999996</v>
      </c>
      <c r="E25" s="25">
        <f t="shared" si="1"/>
        <v>82.14796123442454</v>
      </c>
      <c r="F25" s="33">
        <f>C25-'[4]01.05.2015'!C25</f>
        <v>47.30000000000018</v>
      </c>
    </row>
    <row r="26" spans="1:6" ht="15.75" customHeight="1">
      <c r="A26" s="20" t="s">
        <v>12</v>
      </c>
      <c r="B26" s="6">
        <v>2979</v>
      </c>
      <c r="C26" s="6">
        <v>1221.9</v>
      </c>
      <c r="D26" s="7">
        <f t="shared" si="0"/>
        <v>-1757.1</v>
      </c>
      <c r="E26" s="31">
        <f t="shared" si="1"/>
        <v>41.017119838872105</v>
      </c>
      <c r="F26" s="33">
        <f>C26-'[4]01.05.2015'!C26</f>
        <v>210.20000000000005</v>
      </c>
    </row>
    <row r="27" spans="1:6" ht="14.2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>
        <f>C27-'[4]01.05.2015'!C27</f>
        <v>0</v>
      </c>
    </row>
    <row r="28" spans="1:6" ht="15.75" customHeight="1">
      <c r="A28" s="20" t="s">
        <v>14</v>
      </c>
      <c r="B28" s="6">
        <v>0</v>
      </c>
      <c r="C28" s="6">
        <v>0</v>
      </c>
      <c r="D28" s="7">
        <f t="shared" si="0"/>
        <v>0</v>
      </c>
      <c r="E28" s="31">
        <v>0</v>
      </c>
      <c r="F28" s="33">
        <f>C28-'[4]01.05.2015'!C28</f>
        <v>-17.1</v>
      </c>
    </row>
    <row r="29" spans="1:6" ht="17.25" customHeight="1" thickBot="1">
      <c r="A29" s="21" t="s">
        <v>15</v>
      </c>
      <c r="B29" s="9">
        <v>0</v>
      </c>
      <c r="C29" s="9">
        <v>-154.1</v>
      </c>
      <c r="D29" s="4">
        <f t="shared" si="0"/>
        <v>-154.1</v>
      </c>
      <c r="E29" s="25">
        <v>0</v>
      </c>
      <c r="F29" s="33">
        <f>C29-'[4]01.05.2015'!C29</f>
        <v>-3.0999999999999943</v>
      </c>
    </row>
    <row r="30" spans="1:6" ht="15" customHeight="1" thickBot="1">
      <c r="A30" s="10" t="s">
        <v>19</v>
      </c>
      <c r="B30" s="59">
        <f>B9+B10+B11+B12+B13+B14+B15+B16+B17+B18+B19+B20+B21+B22+B23+B24+B25+B26+B27+B28+B29</f>
        <v>351755.10000000003</v>
      </c>
      <c r="C30" s="12">
        <f>C9+C10+C11+C12+C13+C14+C15+C16+C17+C18+C19+C20+C21+C22+C23+C24+C25+C26+C27+C28+C29</f>
        <v>125858.89999999998</v>
      </c>
      <c r="D30" s="60">
        <f>C30-B30</f>
        <v>-225896.20000000007</v>
      </c>
      <c r="E30" s="17">
        <f>C30/B30*100</f>
        <v>35.78026302959075</v>
      </c>
      <c r="F30" s="66">
        <f>SUM(F9:F29)</f>
        <v>15904.299999999992</v>
      </c>
    </row>
    <row r="31" spans="1:6" ht="26.25" customHeight="1">
      <c r="A31" s="19" t="s">
        <v>49</v>
      </c>
      <c r="B31" s="7">
        <v>154277.9</v>
      </c>
      <c r="C31" s="7">
        <v>48754.5</v>
      </c>
      <c r="D31" s="7">
        <f t="shared" si="0"/>
        <v>-105523.4</v>
      </c>
      <c r="E31" s="32">
        <f t="shared" si="1"/>
        <v>31.601739458470725</v>
      </c>
      <c r="F31" s="71">
        <f>C31-'[4]01.05.2015'!C31</f>
        <v>11263.699999999997</v>
      </c>
    </row>
    <row r="32" spans="1:6" ht="27" customHeight="1">
      <c r="A32" s="20" t="s">
        <v>50</v>
      </c>
      <c r="B32" s="6">
        <f>137240.6+547564.7+10696.4</f>
        <v>695501.7</v>
      </c>
      <c r="C32" s="6">
        <f>75400.8+258403.5+4607.8</f>
        <v>338412.1</v>
      </c>
      <c r="D32" s="6">
        <f t="shared" si="0"/>
        <v>-357089.6</v>
      </c>
      <c r="E32" s="32">
        <f t="shared" si="1"/>
        <v>48.657264245364175</v>
      </c>
      <c r="F32" s="71">
        <f>C32-'[4]01.05.2015'!C32</f>
        <v>14310.099999999977</v>
      </c>
    </row>
    <row r="33" spans="1:6" ht="13.5" thickBot="1">
      <c r="A33" s="43" t="s">
        <v>16</v>
      </c>
      <c r="B33" s="9">
        <v>8763.5</v>
      </c>
      <c r="C33" s="9">
        <v>4531.5</v>
      </c>
      <c r="D33" s="9">
        <f t="shared" si="0"/>
        <v>-4232</v>
      </c>
      <c r="E33" s="32">
        <v>0</v>
      </c>
      <c r="F33" s="71">
        <f>C33-'[4]01.03.2015'!C33</f>
        <v>-4232</v>
      </c>
    </row>
    <row r="34" spans="1:6" ht="18" customHeight="1" thickBot="1">
      <c r="A34" s="10" t="s">
        <v>48</v>
      </c>
      <c r="B34" s="12">
        <f>SUM(B31:B33)</f>
        <v>858543.1</v>
      </c>
      <c r="C34" s="44">
        <f>SUM(C31:C33)</f>
        <v>391698.1</v>
      </c>
      <c r="D34" s="62">
        <f>C34-B34</f>
        <v>-466845</v>
      </c>
      <c r="E34" s="45">
        <f t="shared" si="1"/>
        <v>45.6235802256171</v>
      </c>
      <c r="F34" s="66">
        <f>SUM(F31:F33)</f>
        <v>21341.799999999974</v>
      </c>
    </row>
    <row r="35" spans="1:6" ht="16.5" customHeight="1" thickBot="1">
      <c r="A35" s="22" t="s">
        <v>51</v>
      </c>
      <c r="B35" s="4">
        <v>245</v>
      </c>
      <c r="C35" s="4">
        <f>8940.9-3410.9</f>
        <v>5530</v>
      </c>
      <c r="D35" s="4">
        <f>C35-B35</f>
        <v>5285</v>
      </c>
      <c r="E35" s="63">
        <v>0</v>
      </c>
      <c r="F35" s="71">
        <f>C35-'[4]01.05.2015'!C35</f>
        <v>-986.5</v>
      </c>
    </row>
    <row r="36" spans="1:6" ht="17.25" customHeight="1" thickBot="1">
      <c r="A36" s="15" t="s">
        <v>33</v>
      </c>
      <c r="B36" s="13">
        <f>B30+B34+B35</f>
        <v>1210543.2</v>
      </c>
      <c r="C36" s="65">
        <f>C30+C34+C35</f>
        <v>523086.99999999994</v>
      </c>
      <c r="D36" s="27">
        <f>D30+D34+D35</f>
        <v>-687456.2000000001</v>
      </c>
      <c r="E36" s="13">
        <f>C36/B36*100</f>
        <v>43.21093208404293</v>
      </c>
      <c r="F36" s="65">
        <f>F30+F34+F35</f>
        <v>36259.59999999996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73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6.5" customHeight="1">
      <c r="A50" s="19" t="s">
        <v>2</v>
      </c>
      <c r="B50" s="7">
        <v>79706.8</v>
      </c>
      <c r="C50" s="7">
        <v>29602.2</v>
      </c>
      <c r="D50" s="7">
        <f>C50-B50</f>
        <v>-50104.600000000006</v>
      </c>
      <c r="E50" s="32">
        <f>C50/B50*100</f>
        <v>37.138863936326636</v>
      </c>
      <c r="F50" s="33">
        <f>C50-'[4]01.05.2015'!C50</f>
        <v>5472.600000000002</v>
      </c>
    </row>
    <row r="51" spans="1:6" ht="12.75">
      <c r="A51" s="19" t="s">
        <v>57</v>
      </c>
      <c r="B51" s="7">
        <v>4572.2</v>
      </c>
      <c r="C51" s="7">
        <v>1964.6</v>
      </c>
      <c r="D51" s="7">
        <f aca="true" t="shared" si="2" ref="D51:D69">C51-B51</f>
        <v>-2607.6</v>
      </c>
      <c r="E51" s="32">
        <f>C51/B51*100</f>
        <v>42.96837408687284</v>
      </c>
      <c r="F51" s="33">
        <f>C51-'[4]01.05.2015'!C51</f>
        <v>417</v>
      </c>
    </row>
    <row r="52" spans="1:6" ht="16.5" customHeight="1">
      <c r="A52" s="20" t="s">
        <v>3</v>
      </c>
      <c r="B52" s="6">
        <v>2475</v>
      </c>
      <c r="C52" s="6">
        <v>1218.1</v>
      </c>
      <c r="D52" s="7">
        <f t="shared" si="2"/>
        <v>-1256.9</v>
      </c>
      <c r="E52" s="31">
        <f aca="true" t="shared" si="3" ref="E52:E76">C52/B52*100</f>
        <v>49.216161616161614</v>
      </c>
      <c r="F52" s="33">
        <f>C52-'[4]01.05.2015'!C52</f>
        <v>73.29999999999995</v>
      </c>
    </row>
    <row r="53" spans="1:6" ht="15.75" customHeight="1">
      <c r="A53" s="20" t="s">
        <v>4</v>
      </c>
      <c r="B53" s="6">
        <v>138.2</v>
      </c>
      <c r="C53" s="6">
        <v>400.5</v>
      </c>
      <c r="D53" s="7">
        <f t="shared" si="2"/>
        <v>262.3</v>
      </c>
      <c r="E53" s="31">
        <f t="shared" si="3"/>
        <v>289.7973950795948</v>
      </c>
      <c r="F53" s="33">
        <f>C53-'[4]01.05.2015'!C53</f>
        <v>-0.30000000000001137</v>
      </c>
    </row>
    <row r="54" spans="1:6" ht="16.5" customHeight="1">
      <c r="A54" s="20" t="s">
        <v>34</v>
      </c>
      <c r="B54" s="6">
        <v>14855</v>
      </c>
      <c r="C54" s="6">
        <v>1873.8</v>
      </c>
      <c r="D54" s="7">
        <f t="shared" si="2"/>
        <v>-12981.2</v>
      </c>
      <c r="E54" s="31">
        <f t="shared" si="3"/>
        <v>12.613934702120497</v>
      </c>
      <c r="F54" s="33">
        <f>C54-'[4]01.05.2015'!C54</f>
        <v>224</v>
      </c>
    </row>
    <row r="55" spans="1:6" ht="15" customHeight="1">
      <c r="A55" s="20" t="s">
        <v>55</v>
      </c>
      <c r="B55" s="28">
        <v>25574</v>
      </c>
      <c r="C55" s="28">
        <v>6274.6</v>
      </c>
      <c r="D55" s="7">
        <f t="shared" si="2"/>
        <v>-19299.4</v>
      </c>
      <c r="E55" s="31">
        <f t="shared" si="3"/>
        <v>24.535074685227183</v>
      </c>
      <c r="F55" s="33">
        <f>C55-'[4]01.05.2015'!C55</f>
        <v>626</v>
      </c>
    </row>
    <row r="56" spans="1:6" ht="17.25" customHeight="1">
      <c r="A56" s="20" t="s">
        <v>13</v>
      </c>
      <c r="B56" s="6">
        <v>65865</v>
      </c>
      <c r="C56" s="6">
        <v>32656.2</v>
      </c>
      <c r="D56" s="7">
        <f t="shared" si="2"/>
        <v>-33208.8</v>
      </c>
      <c r="E56" s="31">
        <f t="shared" si="3"/>
        <v>49.58050557959462</v>
      </c>
      <c r="F56" s="33">
        <f>C56-'[4]01.05.2015'!C56</f>
        <v>1924.4000000000015</v>
      </c>
    </row>
    <row r="57" spans="1:6" ht="15" customHeight="1">
      <c r="A57" s="20" t="s">
        <v>5</v>
      </c>
      <c r="B57" s="6">
        <v>64</v>
      </c>
      <c r="C57" s="6">
        <v>24.9</v>
      </c>
      <c r="D57" s="7">
        <f t="shared" si="2"/>
        <v>-39.1</v>
      </c>
      <c r="E57" s="31">
        <f t="shared" si="3"/>
        <v>38.90625</v>
      </c>
      <c r="F57" s="33">
        <f>C57-'[4]01.05.2015'!C57</f>
        <v>4</v>
      </c>
    </row>
    <row r="58" spans="1:6" ht="18" customHeight="1">
      <c r="A58" s="29" t="s">
        <v>18</v>
      </c>
      <c r="B58" s="28">
        <f>16538.4+244</f>
        <v>16782.4</v>
      </c>
      <c r="C58" s="28">
        <f>1240+58.2</f>
        <v>1298.2</v>
      </c>
      <c r="D58" s="7">
        <f t="shared" si="2"/>
        <v>-15484.2</v>
      </c>
      <c r="E58" s="31">
        <f t="shared" si="3"/>
        <v>7.7354847935932876</v>
      </c>
      <c r="F58" s="33">
        <f>C58-'[4]01.05.2015'!C58</f>
        <v>-1908.3999999999999</v>
      </c>
    </row>
    <row r="59" spans="1:6" ht="18.75" customHeight="1">
      <c r="A59" s="20" t="s">
        <v>35</v>
      </c>
      <c r="B59" s="6">
        <v>3953.2</v>
      </c>
      <c r="C59" s="6">
        <v>1381</v>
      </c>
      <c r="D59" s="7">
        <f t="shared" si="2"/>
        <v>-2572.2</v>
      </c>
      <c r="E59" s="31">
        <f t="shared" si="3"/>
        <v>34.93372457755742</v>
      </c>
      <c r="F59" s="33">
        <f>C59-'[4]01.05.2015'!C59</f>
        <v>372</v>
      </c>
    </row>
    <row r="60" spans="1:6" ht="16.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C60-'[4]01.05.2015'!C60</f>
        <v>0</v>
      </c>
    </row>
    <row r="61" spans="1:6" ht="16.5" customHeight="1">
      <c r="A61" s="29" t="s">
        <v>46</v>
      </c>
      <c r="B61" s="28">
        <v>10788.5</v>
      </c>
      <c r="C61" s="28">
        <v>74.8</v>
      </c>
      <c r="D61" s="7">
        <f t="shared" si="2"/>
        <v>-10713.7</v>
      </c>
      <c r="E61" s="31">
        <f t="shared" si="3"/>
        <v>0.6933308615655559</v>
      </c>
      <c r="F61" s="33">
        <f>C61-'[4]01.05.2015'!C61</f>
        <v>0.7000000000000028</v>
      </c>
    </row>
    <row r="62" spans="1:6" ht="16.5" customHeight="1">
      <c r="A62" s="20" t="s">
        <v>42</v>
      </c>
      <c r="B62" s="6">
        <v>3374.4</v>
      </c>
      <c r="C62" s="30">
        <v>714.3</v>
      </c>
      <c r="D62" s="7">
        <f t="shared" si="2"/>
        <v>-2660.1000000000004</v>
      </c>
      <c r="E62" s="31">
        <f t="shared" si="3"/>
        <v>21.168207681365576</v>
      </c>
      <c r="F62" s="33">
        <f>C62-'[4]01.05.2015'!C62</f>
        <v>146.5</v>
      </c>
    </row>
    <row r="63" spans="1:6" ht="18" customHeight="1">
      <c r="A63" s="20" t="s">
        <v>47</v>
      </c>
      <c r="B63" s="6">
        <v>203</v>
      </c>
      <c r="C63" s="6">
        <v>89</v>
      </c>
      <c r="D63" s="7">
        <f t="shared" si="2"/>
        <v>-114</v>
      </c>
      <c r="E63" s="31">
        <f t="shared" si="3"/>
        <v>43.84236453201971</v>
      </c>
      <c r="F63" s="33">
        <f>C63-'[4]01.05.2015'!C63</f>
        <v>0</v>
      </c>
    </row>
    <row r="64" spans="1:6" ht="16.5" customHeight="1">
      <c r="A64" s="29" t="s">
        <v>10</v>
      </c>
      <c r="B64" s="28">
        <v>2945</v>
      </c>
      <c r="C64" s="28">
        <v>459.8</v>
      </c>
      <c r="D64" s="7">
        <f t="shared" si="2"/>
        <v>-2485.2</v>
      </c>
      <c r="E64" s="31">
        <v>0</v>
      </c>
      <c r="F64" s="33">
        <f>C64-'[4]01.05.2015'!C64</f>
        <v>0</v>
      </c>
    </row>
    <row r="65" spans="1:6" ht="16.5" customHeight="1">
      <c r="A65" s="29" t="s">
        <v>41</v>
      </c>
      <c r="B65" s="28">
        <v>3363</v>
      </c>
      <c r="C65" s="28">
        <v>4717.9</v>
      </c>
      <c r="D65" s="7">
        <f t="shared" si="2"/>
        <v>1354.8999999999996</v>
      </c>
      <c r="E65" s="31">
        <f t="shared" si="3"/>
        <v>140.28843294677372</v>
      </c>
      <c r="F65" s="33">
        <f>C65-'[4]01.05.2015'!C65</f>
        <v>178.59999999999945</v>
      </c>
    </row>
    <row r="66" spans="1:6" ht="14.25" customHeight="1">
      <c r="A66" s="20" t="s">
        <v>12</v>
      </c>
      <c r="B66" s="6">
        <v>80</v>
      </c>
      <c r="C66" s="6">
        <v>36.7</v>
      </c>
      <c r="D66" s="7">
        <f t="shared" si="2"/>
        <v>-43.3</v>
      </c>
      <c r="E66" s="31">
        <f t="shared" si="3"/>
        <v>45.87500000000001</v>
      </c>
      <c r="F66" s="33">
        <f>C66-'[4]01.05.2015'!C66</f>
        <v>9.000000000000004</v>
      </c>
    </row>
    <row r="67" spans="1:6" ht="16.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C67-'[4]01.05.2015'!C67</f>
        <v>0</v>
      </c>
    </row>
    <row r="68" spans="1:6" ht="15" customHeight="1">
      <c r="A68" s="20" t="s">
        <v>37</v>
      </c>
      <c r="B68" s="6">
        <v>0</v>
      </c>
      <c r="C68" s="6">
        <v>2.7</v>
      </c>
      <c r="D68" s="7">
        <f t="shared" si="2"/>
        <v>2.7</v>
      </c>
      <c r="E68" s="31">
        <v>0</v>
      </c>
      <c r="F68" s="33">
        <f>C68-'[4]01.05.2015'!C68</f>
        <v>1.7000000000000002</v>
      </c>
    </row>
    <row r="69" spans="1:6" ht="14.25" customHeight="1" thickBot="1">
      <c r="A69" s="21" t="s">
        <v>15</v>
      </c>
      <c r="B69" s="9">
        <v>0</v>
      </c>
      <c r="C69" s="9">
        <v>20</v>
      </c>
      <c r="D69" s="7">
        <f t="shared" si="2"/>
        <v>20</v>
      </c>
      <c r="E69" s="25">
        <v>0</v>
      </c>
      <c r="F69" s="33">
        <f>C69-'[4]01.05.2015'!C69</f>
        <v>18.4</v>
      </c>
    </row>
    <row r="70" spans="1:6" ht="15" customHeight="1" thickBot="1">
      <c r="A70" s="15" t="s">
        <v>19</v>
      </c>
      <c r="B70" s="16">
        <f>SUM(B50:B69)</f>
        <v>234739.7</v>
      </c>
      <c r="C70" s="16">
        <f>SUM(C50:C69)</f>
        <v>82809.29999999999</v>
      </c>
      <c r="D70" s="44">
        <f>SUM(D50:D69)</f>
        <v>-151930.40000000002</v>
      </c>
      <c r="E70" s="17">
        <f t="shared" si="3"/>
        <v>35.27707498987176</v>
      </c>
      <c r="F70" s="66">
        <f>C70-'[4]01.05.2015'!C70</f>
        <v>7559.499999999971</v>
      </c>
    </row>
    <row r="71" spans="1:6" ht="18" customHeight="1">
      <c r="A71" s="19" t="s">
        <v>38</v>
      </c>
      <c r="B71" s="7">
        <v>27359.1</v>
      </c>
      <c r="C71" s="7">
        <v>9423.6</v>
      </c>
      <c r="D71" s="7">
        <f>C71-B71</f>
        <v>-17935.5</v>
      </c>
      <c r="E71" s="14">
        <f t="shared" si="3"/>
        <v>34.444115486255036</v>
      </c>
      <c r="F71" s="33">
        <f>C71-'[4]01.05.2015'!C71</f>
        <v>1829.7000000000007</v>
      </c>
    </row>
    <row r="72" spans="1:6" ht="16.5" customHeight="1">
      <c r="A72" s="20" t="s">
        <v>39</v>
      </c>
      <c r="B72" s="6">
        <f>45723.3+1869+52663</f>
        <v>100255.3</v>
      </c>
      <c r="C72" s="6">
        <f>14160.3+966.1+8048.6</f>
        <v>23175</v>
      </c>
      <c r="D72" s="6">
        <f>C72-B72</f>
        <v>-77080.3</v>
      </c>
      <c r="E72" s="24">
        <f t="shared" si="3"/>
        <v>23.115984890574364</v>
      </c>
      <c r="F72" s="33">
        <f>C72-'[4]01.05.2015'!C72</f>
        <v>5346.0999999999985</v>
      </c>
    </row>
    <row r="73" spans="1:6" ht="18.75" customHeight="1" thickBot="1">
      <c r="A73" s="21" t="s">
        <v>40</v>
      </c>
      <c r="B73" s="9">
        <v>5663.7</v>
      </c>
      <c r="C73" s="9">
        <v>73.2</v>
      </c>
      <c r="D73" s="9">
        <f>C73-B73</f>
        <v>-5590.5</v>
      </c>
      <c r="E73" s="24">
        <v>0</v>
      </c>
      <c r="F73" s="33">
        <f>C73-'[4]01.05.2015'!C73</f>
        <v>-16.799999999999997</v>
      </c>
    </row>
    <row r="74" spans="1:6" ht="17.25" customHeight="1" thickBot="1">
      <c r="A74" s="15" t="s">
        <v>48</v>
      </c>
      <c r="B74" s="16">
        <f>B71+B72+B73</f>
        <v>133278.1</v>
      </c>
      <c r="C74" s="16">
        <f>C71+C72+C73</f>
        <v>32671.8</v>
      </c>
      <c r="D74" s="44">
        <f>D71+D72+D73</f>
        <v>-100606.3</v>
      </c>
      <c r="E74" s="45">
        <f t="shared" si="3"/>
        <v>24.514004926540817</v>
      </c>
      <c r="F74" s="66">
        <f>C74-'[4]01.05.2015'!C74</f>
        <v>7158.999999999996</v>
      </c>
    </row>
    <row r="75" spans="1:6" ht="17.25" customHeight="1" thickBot="1">
      <c r="A75" s="22" t="s">
        <v>51</v>
      </c>
      <c r="B75" s="4">
        <f>1168.3+3424.1</f>
        <v>4592.4</v>
      </c>
      <c r="C75" s="4">
        <f>1495.7-7678.6</f>
        <v>-6182.900000000001</v>
      </c>
      <c r="D75" s="4">
        <v>0</v>
      </c>
      <c r="E75" s="55">
        <v>0</v>
      </c>
      <c r="F75" s="33">
        <f>C75-'[4]01.05.2015'!C75</f>
        <v>-33.600000000000364</v>
      </c>
    </row>
    <row r="76" spans="1:6" ht="13.5" thickBot="1">
      <c r="A76" s="12" t="s">
        <v>33</v>
      </c>
      <c r="B76" s="27">
        <f>B70+B74+B75</f>
        <v>372610.20000000007</v>
      </c>
      <c r="C76" s="27">
        <f>C70+C74+C75</f>
        <v>109298.2</v>
      </c>
      <c r="D76" s="13">
        <f>D70+D74+D75</f>
        <v>-252536.7</v>
      </c>
      <c r="E76" s="45">
        <f t="shared" si="3"/>
        <v>29.333120778765576</v>
      </c>
      <c r="F76" s="66">
        <f>C76-'[4]01.05.2015'!C76</f>
        <v>14684.89999999998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2">
      <selection activeCell="G5" sqref="G5"/>
    </sheetView>
  </sheetViews>
  <sheetFormatPr defaultColWidth="9.00390625" defaultRowHeight="12.75"/>
  <cols>
    <col min="1" max="1" width="38.25390625" style="0" customWidth="1"/>
    <col min="2" max="2" width="9.75390625" style="0" customWidth="1"/>
    <col min="3" max="4" width="10.00390625" style="0" customWidth="1"/>
    <col min="5" max="5" width="9.125" style="0" customWidth="1"/>
    <col min="6" max="6" width="0.617187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74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5.75" customHeight="1">
      <c r="A9" s="19" t="s">
        <v>2</v>
      </c>
      <c r="B9" s="7">
        <v>228420.9</v>
      </c>
      <c r="C9" s="7">
        <v>92503.6</v>
      </c>
      <c r="D9" s="7">
        <f>C9-B9</f>
        <v>-135917.3</v>
      </c>
      <c r="E9" s="32">
        <f>C9/B9*100</f>
        <v>40.49699480213938</v>
      </c>
      <c r="F9" s="33" t="e">
        <f>C9-#REF!</f>
        <v>#REF!</v>
      </c>
    </row>
    <row r="10" spans="1:6" ht="12.75">
      <c r="A10" s="19" t="s">
        <v>57</v>
      </c>
      <c r="B10" s="7">
        <v>4970</v>
      </c>
      <c r="C10" s="7">
        <v>2345.9</v>
      </c>
      <c r="D10" s="7">
        <f>C10-B10</f>
        <v>-2624.1</v>
      </c>
      <c r="E10" s="32">
        <f>C10/B10*100</f>
        <v>47.20120724346077</v>
      </c>
      <c r="F10" s="33" t="e">
        <f>C10-#REF!</f>
        <v>#REF!</v>
      </c>
    </row>
    <row r="11" spans="1:6" ht="13.5" customHeight="1">
      <c r="A11" s="20" t="s">
        <v>3</v>
      </c>
      <c r="B11" s="6">
        <v>23774</v>
      </c>
      <c r="C11" s="6">
        <v>11501.5</v>
      </c>
      <c r="D11" s="7">
        <f aca="true" t="shared" si="0" ref="D11:D33">C11-B11</f>
        <v>-12272.5</v>
      </c>
      <c r="E11" s="31">
        <f aca="true" t="shared" si="1" ref="E11:E34">C11/B11*100</f>
        <v>48.37848069319425</v>
      </c>
      <c r="F11" s="33" t="e">
        <f>C11-#REF!</f>
        <v>#REF!</v>
      </c>
    </row>
    <row r="12" spans="1:6" ht="17.2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 t="e">
        <f>C12-#REF!</f>
        <v>#REF!</v>
      </c>
    </row>
    <row r="13" spans="1:6" ht="27" customHeight="1">
      <c r="A13" s="20" t="s">
        <v>56</v>
      </c>
      <c r="B13" s="6">
        <v>251</v>
      </c>
      <c r="C13" s="6">
        <v>219.5</v>
      </c>
      <c r="D13" s="7">
        <f t="shared" si="0"/>
        <v>-31.5</v>
      </c>
      <c r="E13" s="31">
        <f t="shared" si="1"/>
        <v>87.45019920318725</v>
      </c>
      <c r="F13" s="33" t="e">
        <f>C13-#REF!</f>
        <v>#REF!</v>
      </c>
    </row>
    <row r="14" spans="1:6" ht="16.5" customHeight="1">
      <c r="A14" s="20" t="s">
        <v>43</v>
      </c>
      <c r="B14" s="6">
        <v>8646</v>
      </c>
      <c r="C14" s="6">
        <v>4081.4</v>
      </c>
      <c r="D14" s="7">
        <f t="shared" si="0"/>
        <v>-4564.6</v>
      </c>
      <c r="E14" s="31">
        <f t="shared" si="1"/>
        <v>47.20564422854499</v>
      </c>
      <c r="F14" s="33" t="e">
        <f>C14-#REF!</f>
        <v>#REF!</v>
      </c>
    </row>
    <row r="15" spans="1:6" ht="18.75" customHeight="1">
      <c r="A15" s="20" t="s">
        <v>44</v>
      </c>
      <c r="B15" s="6">
        <v>21560</v>
      </c>
      <c r="C15" s="6">
        <v>2783.9</v>
      </c>
      <c r="D15" s="7">
        <f t="shared" si="0"/>
        <v>-18776.1</v>
      </c>
      <c r="E15" s="31">
        <f t="shared" si="1"/>
        <v>12.912337662337665</v>
      </c>
      <c r="F15" s="33" t="e">
        <f>C15-#REF!</f>
        <v>#REF!</v>
      </c>
    </row>
    <row r="16" spans="1:6" ht="15" customHeight="1">
      <c r="A16" s="20" t="s">
        <v>5</v>
      </c>
      <c r="B16" s="6">
        <v>7238</v>
      </c>
      <c r="C16" s="6">
        <v>2982.5</v>
      </c>
      <c r="D16" s="7">
        <f t="shared" si="0"/>
        <v>-4255.5</v>
      </c>
      <c r="E16" s="31">
        <f t="shared" si="1"/>
        <v>41.20613429124067</v>
      </c>
      <c r="F16" s="33" t="e">
        <f>C16-#REF!</f>
        <v>#REF!</v>
      </c>
    </row>
    <row r="17" spans="1:6" ht="16.5" customHeight="1">
      <c r="A17" s="20" t="s">
        <v>6</v>
      </c>
      <c r="B17" s="6">
        <v>24.2</v>
      </c>
      <c r="C17" s="6">
        <v>3.2</v>
      </c>
      <c r="D17" s="7">
        <f t="shared" si="0"/>
        <v>-21</v>
      </c>
      <c r="E17" s="31">
        <f t="shared" si="1"/>
        <v>13.223140495867769</v>
      </c>
      <c r="F17" s="33" t="e">
        <f>C17-#REF!</f>
        <v>#REF!</v>
      </c>
    </row>
    <row r="18" spans="1:6" ht="17.25" customHeight="1">
      <c r="A18" s="20" t="s">
        <v>7</v>
      </c>
      <c r="B18" s="6">
        <v>33307.6</v>
      </c>
      <c r="C18" s="6">
        <v>16618.2</v>
      </c>
      <c r="D18" s="7">
        <f t="shared" si="0"/>
        <v>-16689.399999999998</v>
      </c>
      <c r="E18" s="31">
        <f t="shared" si="1"/>
        <v>49.89311748669974</v>
      </c>
      <c r="F18" s="33" t="e">
        <f>C18-#REF!</f>
        <v>#REF!</v>
      </c>
    </row>
    <row r="19" spans="1:6" ht="17.25" customHeight="1">
      <c r="A19" s="57" t="s">
        <v>8</v>
      </c>
      <c r="B19" s="6">
        <v>6000</v>
      </c>
      <c r="C19" s="6">
        <v>2794.3</v>
      </c>
      <c r="D19" s="7">
        <f t="shared" si="0"/>
        <v>-3205.7</v>
      </c>
      <c r="E19" s="31">
        <f t="shared" si="1"/>
        <v>46.57166666666667</v>
      </c>
      <c r="F19" s="33" t="e">
        <f>C19-#REF!</f>
        <v>#REF!</v>
      </c>
    </row>
    <row r="20" spans="1:6" ht="24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 t="e">
        <f>C20-#REF!</f>
        <v>#REF!</v>
      </c>
    </row>
    <row r="21" spans="1:6" ht="16.5" customHeight="1">
      <c r="A21" s="20" t="s">
        <v>9</v>
      </c>
      <c r="B21" s="6">
        <v>3643</v>
      </c>
      <c r="C21" s="6">
        <v>2317.2</v>
      </c>
      <c r="D21" s="7">
        <f t="shared" si="0"/>
        <v>-1325.8000000000002</v>
      </c>
      <c r="E21" s="31">
        <f t="shared" si="1"/>
        <v>63.60691737578919</v>
      </c>
      <c r="F21" s="33" t="e">
        <f>C21-#REF!</f>
        <v>#REF!</v>
      </c>
    </row>
    <row r="22" spans="1:6" ht="18.75" customHeight="1">
      <c r="A22" s="20" t="s">
        <v>47</v>
      </c>
      <c r="B22" s="6">
        <v>840.4</v>
      </c>
      <c r="C22" s="6">
        <v>951.1</v>
      </c>
      <c r="D22" s="7">
        <f t="shared" si="0"/>
        <v>110.70000000000005</v>
      </c>
      <c r="E22" s="31">
        <v>0</v>
      </c>
      <c r="F22" s="33" t="e">
        <f>C22-#REF!</f>
        <v>#REF!</v>
      </c>
    </row>
    <row r="23" spans="1:6" ht="15" customHeight="1">
      <c r="A23" s="20" t="s">
        <v>10</v>
      </c>
      <c r="B23" s="6">
        <v>204</v>
      </c>
      <c r="C23" s="6">
        <v>120.7</v>
      </c>
      <c r="D23" s="7">
        <f t="shared" si="0"/>
        <v>-83.3</v>
      </c>
      <c r="E23" s="31">
        <f t="shared" si="1"/>
        <v>59.166666666666664</v>
      </c>
      <c r="F23" s="33" t="e">
        <f>C23-#REF!</f>
        <v>#REF!</v>
      </c>
    </row>
    <row r="24" spans="1:6" ht="27" customHeight="1">
      <c r="A24" s="20" t="s">
        <v>11</v>
      </c>
      <c r="B24" s="6">
        <v>930</v>
      </c>
      <c r="C24" s="6">
        <v>754.3</v>
      </c>
      <c r="D24" s="7">
        <f t="shared" si="0"/>
        <v>-175.70000000000005</v>
      </c>
      <c r="E24" s="31">
        <f t="shared" si="1"/>
        <v>81.10752688172043</v>
      </c>
      <c r="F24" s="33" t="e">
        <f>C24-#REF!</f>
        <v>#REF!</v>
      </c>
    </row>
    <row r="25" spans="1:6" ht="18" customHeight="1">
      <c r="A25" s="20" t="s">
        <v>41</v>
      </c>
      <c r="B25" s="6">
        <v>8956.4</v>
      </c>
      <c r="C25" s="6">
        <v>8096</v>
      </c>
      <c r="D25" s="7">
        <f t="shared" si="0"/>
        <v>-860.3999999999996</v>
      </c>
      <c r="E25" s="25">
        <f t="shared" si="1"/>
        <v>90.39346165870215</v>
      </c>
      <c r="F25" s="33" t="e">
        <f>C25-#REF!</f>
        <v>#REF!</v>
      </c>
    </row>
    <row r="26" spans="1:6" ht="13.5" customHeight="1">
      <c r="A26" s="20" t="s">
        <v>12</v>
      </c>
      <c r="B26" s="6">
        <v>2979</v>
      </c>
      <c r="C26" s="6">
        <v>1432</v>
      </c>
      <c r="D26" s="7">
        <f t="shared" si="0"/>
        <v>-1547</v>
      </c>
      <c r="E26" s="31">
        <f t="shared" si="1"/>
        <v>48.06982208794898</v>
      </c>
      <c r="F26" s="33" t="e">
        <f>C26-#REF!</f>
        <v>#REF!</v>
      </c>
    </row>
    <row r="27" spans="1:6" ht="13.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 t="e">
        <f>C27-#REF!</f>
        <v>#REF!</v>
      </c>
    </row>
    <row r="28" spans="1:6" ht="17.25" customHeight="1">
      <c r="A28" s="20" t="s">
        <v>14</v>
      </c>
      <c r="B28" s="6">
        <v>0</v>
      </c>
      <c r="C28" s="6">
        <v>0</v>
      </c>
      <c r="D28" s="7">
        <f t="shared" si="0"/>
        <v>0</v>
      </c>
      <c r="E28" s="31">
        <v>0</v>
      </c>
      <c r="F28" s="33" t="e">
        <f>C28-#REF!</f>
        <v>#REF!</v>
      </c>
    </row>
    <row r="29" spans="1:6" ht="14.25" customHeight="1" thickBot="1">
      <c r="A29" s="21" t="s">
        <v>15</v>
      </c>
      <c r="B29" s="9">
        <v>0</v>
      </c>
      <c r="C29" s="9">
        <v>-157.6</v>
      </c>
      <c r="D29" s="4">
        <f t="shared" si="0"/>
        <v>-157.6</v>
      </c>
      <c r="E29" s="25">
        <v>0</v>
      </c>
      <c r="F29" s="37" t="e">
        <f>C29-#REF!</f>
        <v>#REF!</v>
      </c>
    </row>
    <row r="30" spans="1:6" ht="17.25" customHeight="1" thickBot="1">
      <c r="A30" s="10" t="s">
        <v>19</v>
      </c>
      <c r="B30" s="59">
        <f>B9+B10+B11+B12+B13+B14+B15+B16+B17+B18+B19+B20+B21+B22+B23+B24+B25+B26+B27+B28+B29</f>
        <v>351755.10000000003</v>
      </c>
      <c r="C30" s="12">
        <f>C9+C10+C11+C12+C13+C14+C15+C16+C17+C18+C19+C20+C21+C22+C23+C24+C25+C26+C27+C28+C29</f>
        <v>149347.69999999998</v>
      </c>
      <c r="D30" s="60">
        <f>C30-B30</f>
        <v>-202407.40000000005</v>
      </c>
      <c r="E30" s="45">
        <f>C30/B30*100</f>
        <v>42.45786343964877</v>
      </c>
      <c r="F30" s="34" t="e">
        <f>SUM(F9:F29)</f>
        <v>#REF!</v>
      </c>
    </row>
    <row r="31" spans="1:6" ht="24" customHeight="1">
      <c r="A31" s="19" t="s">
        <v>49</v>
      </c>
      <c r="B31" s="7">
        <v>154277.9</v>
      </c>
      <c r="C31" s="7">
        <v>68018.1</v>
      </c>
      <c r="D31" s="7">
        <f t="shared" si="0"/>
        <v>-86259.79999999999</v>
      </c>
      <c r="E31" s="32">
        <f t="shared" si="1"/>
        <v>44.08803853306274</v>
      </c>
      <c r="F31" s="33" t="e">
        <f>C31-#REF!</f>
        <v>#REF!</v>
      </c>
    </row>
    <row r="32" spans="1:6" ht="25.5" customHeight="1">
      <c r="A32" s="20" t="s">
        <v>50</v>
      </c>
      <c r="B32" s="6">
        <f>137240.6+547564.7+10696.4</f>
        <v>695501.7</v>
      </c>
      <c r="C32" s="6">
        <v>391838.1</v>
      </c>
      <c r="D32" s="6">
        <f t="shared" si="0"/>
        <v>-303663.6</v>
      </c>
      <c r="E32" s="32">
        <f t="shared" si="1"/>
        <v>56.33891333407237</v>
      </c>
      <c r="F32" s="33" t="e">
        <f>C32-#REF!</f>
        <v>#REF!</v>
      </c>
    </row>
    <row r="33" spans="1:6" ht="13.5" thickBot="1">
      <c r="A33" s="43" t="s">
        <v>16</v>
      </c>
      <c r="B33" s="9">
        <v>8763.5</v>
      </c>
      <c r="C33" s="9">
        <v>4531.5</v>
      </c>
      <c r="D33" s="9">
        <f t="shared" si="0"/>
        <v>-4232</v>
      </c>
      <c r="E33" s="32">
        <v>0</v>
      </c>
      <c r="F33" s="37" t="e">
        <f>C33-#REF!</f>
        <v>#REF!</v>
      </c>
    </row>
    <row r="34" spans="1:6" ht="16.5" customHeight="1" thickBot="1">
      <c r="A34" s="10" t="s">
        <v>48</v>
      </c>
      <c r="B34" s="12">
        <f>SUM(B31:B33)</f>
        <v>858543.1</v>
      </c>
      <c r="C34" s="44">
        <f>SUM(C31:C33)</f>
        <v>464387.69999999995</v>
      </c>
      <c r="D34" s="62">
        <f>C34-B34</f>
        <v>-394155.4</v>
      </c>
      <c r="E34" s="45">
        <f t="shared" si="1"/>
        <v>54.090202343947546</v>
      </c>
      <c r="F34" s="34" t="e">
        <f>SUM(F31:F33)</f>
        <v>#REF!</v>
      </c>
    </row>
    <row r="35" spans="1:6" ht="16.5" customHeight="1" thickBot="1">
      <c r="A35" s="22" t="s">
        <v>51</v>
      </c>
      <c r="B35" s="4">
        <v>245</v>
      </c>
      <c r="C35" s="4">
        <v>5784.4</v>
      </c>
      <c r="D35" s="4">
        <f>C35-B35</f>
        <v>5539.4</v>
      </c>
      <c r="E35" s="63">
        <v>0</v>
      </c>
      <c r="F35" s="37" t="e">
        <f>C35-#REF!</f>
        <v>#REF!</v>
      </c>
    </row>
    <row r="36" spans="1:6" ht="16.5" customHeight="1" thickBot="1">
      <c r="A36" s="15" t="s">
        <v>33</v>
      </c>
      <c r="B36" s="13">
        <f>B30+B34+B35</f>
        <v>1210543.2</v>
      </c>
      <c r="C36" s="65">
        <f>C30+C34+C35</f>
        <v>619519.7999999999</v>
      </c>
      <c r="D36" s="27">
        <f>D30+D34+D35</f>
        <v>-591023.4</v>
      </c>
      <c r="E36" s="13">
        <f>C36/B36*100</f>
        <v>51.17700880067725</v>
      </c>
      <c r="F36" s="34" t="e">
        <f>C36-#REF!</f>
        <v>#REF!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75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8" customHeight="1">
      <c r="A50" s="19" t="s">
        <v>2</v>
      </c>
      <c r="B50" s="7">
        <v>80062.9</v>
      </c>
      <c r="C50" s="7">
        <v>34132.7</v>
      </c>
      <c r="D50" s="7">
        <f>C50-B50</f>
        <v>-45930.2</v>
      </c>
      <c r="E50" s="32">
        <f>C50/B50*100</f>
        <v>42.63235531063701</v>
      </c>
      <c r="F50" s="33" t="e">
        <f>C50-#REF!</f>
        <v>#REF!</v>
      </c>
    </row>
    <row r="51" spans="1:6" ht="12.75">
      <c r="A51" s="19" t="s">
        <v>57</v>
      </c>
      <c r="B51" s="7">
        <v>4572.2</v>
      </c>
      <c r="C51" s="7">
        <v>2182.8</v>
      </c>
      <c r="D51" s="7">
        <f aca="true" t="shared" si="2" ref="D51:D69">C51-B51</f>
        <v>-2389.3999999999996</v>
      </c>
      <c r="E51" s="32">
        <f>C51/B51*100</f>
        <v>47.740693757928355</v>
      </c>
      <c r="F51" s="33" t="e">
        <f>C51-#REF!</f>
        <v>#REF!</v>
      </c>
    </row>
    <row r="52" spans="1:6" ht="18" customHeight="1">
      <c r="A52" s="20" t="s">
        <v>3</v>
      </c>
      <c r="B52" s="6">
        <v>2475</v>
      </c>
      <c r="C52" s="6">
        <v>1277.9</v>
      </c>
      <c r="D52" s="7">
        <f t="shared" si="2"/>
        <v>-1197.1</v>
      </c>
      <c r="E52" s="31">
        <f aca="true" t="shared" si="3" ref="E52:E76">C52/B52*100</f>
        <v>51.63232323232324</v>
      </c>
      <c r="F52" s="33" t="e">
        <f>C52-#REF!</f>
        <v>#REF!</v>
      </c>
    </row>
    <row r="53" spans="1:6" ht="16.5" customHeight="1">
      <c r="A53" s="20" t="s">
        <v>4</v>
      </c>
      <c r="B53" s="6">
        <v>138.2</v>
      </c>
      <c r="C53" s="6">
        <v>400.5</v>
      </c>
      <c r="D53" s="7">
        <f t="shared" si="2"/>
        <v>262.3</v>
      </c>
      <c r="E53" s="31">
        <f t="shared" si="3"/>
        <v>289.7973950795948</v>
      </c>
      <c r="F53" s="33" t="e">
        <f>C53-#REF!</f>
        <v>#REF!</v>
      </c>
    </row>
    <row r="54" spans="1:6" ht="15" customHeight="1">
      <c r="A54" s="20" t="s">
        <v>34</v>
      </c>
      <c r="B54" s="6">
        <v>14855</v>
      </c>
      <c r="C54" s="6">
        <v>2529.6</v>
      </c>
      <c r="D54" s="7">
        <f t="shared" si="2"/>
        <v>-12325.4</v>
      </c>
      <c r="E54" s="31">
        <f t="shared" si="3"/>
        <v>17.028609895658025</v>
      </c>
      <c r="F54" s="33" t="e">
        <f>C54-#REF!</f>
        <v>#REF!</v>
      </c>
    </row>
    <row r="55" spans="1:6" ht="18.75" customHeight="1">
      <c r="A55" s="20" t="s">
        <v>55</v>
      </c>
      <c r="B55" s="28">
        <v>25574</v>
      </c>
      <c r="C55" s="28">
        <v>6865.3</v>
      </c>
      <c r="D55" s="7">
        <f t="shared" si="2"/>
        <v>-18708.7</v>
      </c>
      <c r="E55" s="31">
        <f t="shared" si="3"/>
        <v>26.844842418080866</v>
      </c>
      <c r="F55" s="33" t="e">
        <f>C55-#REF!</f>
        <v>#REF!</v>
      </c>
    </row>
    <row r="56" spans="1:6" ht="15" customHeight="1">
      <c r="A56" s="20" t="s">
        <v>13</v>
      </c>
      <c r="B56" s="6">
        <v>62729.1</v>
      </c>
      <c r="C56" s="6">
        <v>34209.7</v>
      </c>
      <c r="D56" s="7">
        <f t="shared" si="2"/>
        <v>-28519.4</v>
      </c>
      <c r="E56" s="31">
        <f t="shared" si="3"/>
        <v>54.535614252396414</v>
      </c>
      <c r="F56" s="33" t="e">
        <f>C56-#REF!</f>
        <v>#REF!</v>
      </c>
    </row>
    <row r="57" spans="1:6" ht="15.75" customHeight="1">
      <c r="A57" s="20" t="s">
        <v>5</v>
      </c>
      <c r="B57" s="6">
        <v>64</v>
      </c>
      <c r="C57" s="6">
        <v>32.1</v>
      </c>
      <c r="D57" s="7">
        <f t="shared" si="2"/>
        <v>-31.9</v>
      </c>
      <c r="E57" s="31">
        <f t="shared" si="3"/>
        <v>50.15625</v>
      </c>
      <c r="F57" s="33" t="e">
        <f>C57-#REF!</f>
        <v>#REF!</v>
      </c>
    </row>
    <row r="58" spans="1:6" ht="18.75" customHeight="1">
      <c r="A58" s="29" t="s">
        <v>18</v>
      </c>
      <c r="B58" s="28">
        <f>16538.4+244</f>
        <v>16782.4</v>
      </c>
      <c r="C58" s="28">
        <v>3151.7</v>
      </c>
      <c r="D58" s="7">
        <f t="shared" si="2"/>
        <v>-13630.7</v>
      </c>
      <c r="E58" s="31">
        <f t="shared" si="3"/>
        <v>18.779793116598338</v>
      </c>
      <c r="F58" s="33" t="e">
        <f>C58-#REF!</f>
        <v>#REF!</v>
      </c>
    </row>
    <row r="59" spans="1:6" ht="17.25" customHeight="1">
      <c r="A59" s="20" t="s">
        <v>35</v>
      </c>
      <c r="B59" s="6">
        <v>3953.3</v>
      </c>
      <c r="C59" s="6">
        <v>1632.8</v>
      </c>
      <c r="D59" s="7">
        <f t="shared" si="2"/>
        <v>-2320.5</v>
      </c>
      <c r="E59" s="31">
        <f t="shared" si="3"/>
        <v>41.30220322262414</v>
      </c>
      <c r="F59" s="33" t="e">
        <f>C59-#REF!</f>
        <v>#REF!</v>
      </c>
    </row>
    <row r="60" spans="1:6" ht="24.7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 t="e">
        <f>C60-#REF!</f>
        <v>#REF!</v>
      </c>
    </row>
    <row r="61" spans="1:6" ht="18" customHeight="1">
      <c r="A61" s="29" t="s">
        <v>46</v>
      </c>
      <c r="B61" s="28">
        <v>10857.5</v>
      </c>
      <c r="C61" s="28">
        <v>74.9</v>
      </c>
      <c r="D61" s="7">
        <f t="shared" si="2"/>
        <v>-10782.6</v>
      </c>
      <c r="E61" s="31">
        <f t="shared" si="3"/>
        <v>0.6898457287589225</v>
      </c>
      <c r="F61" s="33" t="e">
        <f>C61-#REF!</f>
        <v>#REF!</v>
      </c>
    </row>
    <row r="62" spans="1:6" ht="15.75" customHeight="1">
      <c r="A62" s="20" t="s">
        <v>42</v>
      </c>
      <c r="B62" s="6">
        <v>3374.4</v>
      </c>
      <c r="C62" s="30">
        <v>870.5</v>
      </c>
      <c r="D62" s="7">
        <f t="shared" si="2"/>
        <v>-2503.9</v>
      </c>
      <c r="E62" s="31">
        <f t="shared" si="3"/>
        <v>25.797178757705076</v>
      </c>
      <c r="F62" s="33" t="e">
        <f>C62-#REF!</f>
        <v>#REF!</v>
      </c>
    </row>
    <row r="63" spans="1:6" ht="16.5" customHeight="1">
      <c r="A63" s="20" t="s">
        <v>47</v>
      </c>
      <c r="B63" s="6">
        <v>203</v>
      </c>
      <c r="C63" s="6">
        <v>95.5</v>
      </c>
      <c r="D63" s="7">
        <f t="shared" si="2"/>
        <v>-107.5</v>
      </c>
      <c r="E63" s="31">
        <f t="shared" si="3"/>
        <v>47.04433497536946</v>
      </c>
      <c r="F63" s="33" t="e">
        <f>C63-#REF!</f>
        <v>#REF!</v>
      </c>
    </row>
    <row r="64" spans="1:6" ht="18.75" customHeight="1">
      <c r="A64" s="29" t="s">
        <v>10</v>
      </c>
      <c r="B64" s="28">
        <v>2945</v>
      </c>
      <c r="C64" s="28">
        <v>459.7</v>
      </c>
      <c r="D64" s="7">
        <f t="shared" si="2"/>
        <v>-2485.3</v>
      </c>
      <c r="E64" s="31">
        <v>0</v>
      </c>
      <c r="F64" s="33" t="e">
        <f>C64-#REF!</f>
        <v>#REF!</v>
      </c>
    </row>
    <row r="65" spans="1:6" ht="16.5" customHeight="1">
      <c r="A65" s="29" t="s">
        <v>41</v>
      </c>
      <c r="B65" s="28">
        <v>3363</v>
      </c>
      <c r="C65" s="28">
        <v>5051.3</v>
      </c>
      <c r="D65" s="7">
        <f t="shared" si="2"/>
        <v>1688.3000000000002</v>
      </c>
      <c r="E65" s="31">
        <f t="shared" si="3"/>
        <v>150.20220041629497</v>
      </c>
      <c r="F65" s="33" t="e">
        <f>C65-#REF!</f>
        <v>#REF!</v>
      </c>
    </row>
    <row r="66" spans="1:6" ht="16.5" customHeight="1">
      <c r="A66" s="20" t="s">
        <v>12</v>
      </c>
      <c r="B66" s="6">
        <v>80</v>
      </c>
      <c r="C66" s="6">
        <v>43.1</v>
      </c>
      <c r="D66" s="7">
        <f t="shared" si="2"/>
        <v>-36.9</v>
      </c>
      <c r="E66" s="31">
        <f t="shared" si="3"/>
        <v>53.87500000000001</v>
      </c>
      <c r="F66" s="33" t="e">
        <f>C66-#REF!</f>
        <v>#REF!</v>
      </c>
    </row>
    <row r="67" spans="1:6" ht="16.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 t="e">
        <f>C67-#REF!</f>
        <v>#REF!</v>
      </c>
    </row>
    <row r="68" spans="1:6" ht="15.75" customHeight="1">
      <c r="A68" s="20" t="s">
        <v>37</v>
      </c>
      <c r="B68" s="6">
        <v>0</v>
      </c>
      <c r="C68" s="6">
        <v>4.3</v>
      </c>
      <c r="D68" s="7">
        <f t="shared" si="2"/>
        <v>4.3</v>
      </c>
      <c r="E68" s="31">
        <v>0</v>
      </c>
      <c r="F68" s="33" t="e">
        <f>C68-#REF!</f>
        <v>#REF!</v>
      </c>
    </row>
    <row r="69" spans="1:6" ht="15" customHeight="1" thickBot="1">
      <c r="A69" s="21" t="s">
        <v>15</v>
      </c>
      <c r="B69" s="9">
        <v>0</v>
      </c>
      <c r="C69" s="9">
        <v>0</v>
      </c>
      <c r="D69" s="7">
        <f t="shared" si="2"/>
        <v>0</v>
      </c>
      <c r="E69" s="25">
        <v>0</v>
      </c>
      <c r="F69" s="33" t="e">
        <f>C69-#REF!</f>
        <v>#REF!</v>
      </c>
    </row>
    <row r="70" spans="1:6" ht="16.5" customHeight="1" thickBot="1">
      <c r="A70" s="15" t="s">
        <v>19</v>
      </c>
      <c r="B70" s="16">
        <f>SUM(B50:B69)</f>
        <v>232028.99999999997</v>
      </c>
      <c r="C70" s="16">
        <f>SUM(C50:C69)</f>
        <v>93014.40000000001</v>
      </c>
      <c r="D70" s="44">
        <f>SUM(D50:D69)</f>
        <v>-139014.59999999998</v>
      </c>
      <c r="E70" s="17">
        <f t="shared" si="3"/>
        <v>40.087402867744984</v>
      </c>
      <c r="F70" s="66" t="e">
        <f>C70-#REF!</f>
        <v>#REF!</v>
      </c>
    </row>
    <row r="71" spans="1:6" ht="16.5" customHeight="1">
      <c r="A71" s="19" t="s">
        <v>38</v>
      </c>
      <c r="B71" s="7">
        <v>25959.4</v>
      </c>
      <c r="C71" s="7">
        <v>11684.5</v>
      </c>
      <c r="D71" s="7">
        <f>C71-B71</f>
        <v>-14274.900000000001</v>
      </c>
      <c r="E71" s="14">
        <f t="shared" si="3"/>
        <v>45.01067050856337</v>
      </c>
      <c r="F71" s="33" t="e">
        <f>C71-#REF!</f>
        <v>#REF!</v>
      </c>
    </row>
    <row r="72" spans="1:6" ht="17.25" customHeight="1">
      <c r="A72" s="20" t="s">
        <v>39</v>
      </c>
      <c r="B72" s="6">
        <v>97196.8</v>
      </c>
      <c r="C72" s="6">
        <v>25556.5</v>
      </c>
      <c r="D72" s="6">
        <f>C72-B72</f>
        <v>-71640.3</v>
      </c>
      <c r="E72" s="24">
        <f t="shared" si="3"/>
        <v>26.293561104892344</v>
      </c>
      <c r="F72" s="33" t="e">
        <f>C72-#REF!</f>
        <v>#REF!</v>
      </c>
    </row>
    <row r="73" spans="1:6" ht="26.25" customHeight="1" thickBot="1">
      <c r="A73" s="21" t="s">
        <v>40</v>
      </c>
      <c r="B73" s="9">
        <v>5643.7</v>
      </c>
      <c r="C73" s="9">
        <v>73.2</v>
      </c>
      <c r="D73" s="9">
        <f>C73-B73</f>
        <v>-5570.5</v>
      </c>
      <c r="E73" s="24">
        <v>0</v>
      </c>
      <c r="F73" s="33" t="e">
        <f>C73-#REF!</f>
        <v>#REF!</v>
      </c>
    </row>
    <row r="74" spans="1:6" ht="18" customHeight="1" thickBot="1">
      <c r="A74" s="15" t="s">
        <v>48</v>
      </c>
      <c r="B74" s="16">
        <f>B71+B72+B73</f>
        <v>128799.90000000001</v>
      </c>
      <c r="C74" s="16">
        <f>C71+C72+C73</f>
        <v>37314.2</v>
      </c>
      <c r="D74" s="44">
        <f>D71+D72+D73</f>
        <v>-91485.70000000001</v>
      </c>
      <c r="E74" s="45">
        <f t="shared" si="3"/>
        <v>28.970674666672874</v>
      </c>
      <c r="F74" s="66" t="e">
        <f>C74-#REF!</f>
        <v>#REF!</v>
      </c>
    </row>
    <row r="75" spans="1:6" ht="18" customHeight="1" thickBot="1">
      <c r="A75" s="22" t="s">
        <v>51</v>
      </c>
      <c r="B75" s="4">
        <f>1168.3+3424.1</f>
        <v>4592.4</v>
      </c>
      <c r="C75" s="4">
        <v>-6182.9</v>
      </c>
      <c r="D75" s="4">
        <v>0</v>
      </c>
      <c r="E75" s="55">
        <v>0</v>
      </c>
      <c r="F75" s="33" t="e">
        <f>C75-#REF!</f>
        <v>#REF!</v>
      </c>
    </row>
    <row r="76" spans="1:6" ht="13.5" thickBot="1">
      <c r="A76" s="12" t="s">
        <v>33</v>
      </c>
      <c r="B76" s="27">
        <f>B70+B74+B75</f>
        <v>365421.3</v>
      </c>
      <c r="C76" s="27">
        <f>C70+C74+C75</f>
        <v>124145.70000000001</v>
      </c>
      <c r="D76" s="13">
        <f>D70+D74+D75</f>
        <v>-230500.3</v>
      </c>
      <c r="E76" s="45">
        <f t="shared" si="3"/>
        <v>33.973306974716586</v>
      </c>
      <c r="F76" s="66" t="e">
        <f>C76-#REF!</f>
        <v>#REF!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7.75390625" style="0" customWidth="1"/>
    <col min="2" max="2" width="9.625" style="0" customWidth="1"/>
    <col min="3" max="3" width="10.625" style="0" customWidth="1"/>
    <col min="4" max="4" width="9.875" style="0" customWidth="1"/>
    <col min="5" max="5" width="10.75390625" style="0" customWidth="1"/>
    <col min="6" max="6" width="1.12109375" style="0" hidden="1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76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5.75" customHeight="1">
      <c r="A9" s="19" t="s">
        <v>2</v>
      </c>
      <c r="B9" s="7">
        <v>228420.9</v>
      </c>
      <c r="C9" s="7">
        <v>117966.5</v>
      </c>
      <c r="D9" s="7">
        <f>C9-B9</f>
        <v>-110454.4</v>
      </c>
      <c r="E9" s="32">
        <f>C9/B9*100</f>
        <v>51.64435478539836</v>
      </c>
      <c r="F9" s="33" t="e">
        <f>C9-#REF!</f>
        <v>#REF!</v>
      </c>
    </row>
    <row r="10" spans="1:6" ht="12.75">
      <c r="A10" s="19" t="s">
        <v>57</v>
      </c>
      <c r="B10" s="7">
        <v>4970</v>
      </c>
      <c r="C10" s="7">
        <v>2884.8</v>
      </c>
      <c r="D10" s="7">
        <f>C10-B10</f>
        <v>-2085.2</v>
      </c>
      <c r="E10" s="32">
        <f>C10/B10*100</f>
        <v>58.04426559356137</v>
      </c>
      <c r="F10" s="33" t="e">
        <f>C10-#REF!</f>
        <v>#REF!</v>
      </c>
    </row>
    <row r="11" spans="1:6" ht="15.75" customHeight="1">
      <c r="A11" s="20" t="s">
        <v>3</v>
      </c>
      <c r="B11" s="6">
        <v>23774</v>
      </c>
      <c r="C11" s="6">
        <v>15924.4</v>
      </c>
      <c r="D11" s="7">
        <f aca="true" t="shared" si="0" ref="D11:D33">C11-B11</f>
        <v>-7849.6</v>
      </c>
      <c r="E11" s="31">
        <f aca="true" t="shared" si="1" ref="E11:E34">C11/B11*100</f>
        <v>66.98241776730882</v>
      </c>
      <c r="F11" s="33" t="e">
        <f>C11-#REF!</f>
        <v>#REF!</v>
      </c>
    </row>
    <row r="12" spans="1:6" ht="16.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 t="e">
        <f>C12-#REF!</f>
        <v>#REF!</v>
      </c>
    </row>
    <row r="13" spans="1:6" ht="28.5" customHeight="1">
      <c r="A13" s="20" t="s">
        <v>56</v>
      </c>
      <c r="B13" s="6">
        <v>251</v>
      </c>
      <c r="C13" s="6">
        <v>231.8</v>
      </c>
      <c r="D13" s="7">
        <f t="shared" si="0"/>
        <v>-19.19999999999999</v>
      </c>
      <c r="E13" s="31">
        <f t="shared" si="1"/>
        <v>92.35059760956176</v>
      </c>
      <c r="F13" s="33" t="e">
        <f>C13-#REF!</f>
        <v>#REF!</v>
      </c>
    </row>
    <row r="14" spans="1:6" ht="18" customHeight="1">
      <c r="A14" s="20" t="s">
        <v>43</v>
      </c>
      <c r="B14" s="6">
        <v>8646</v>
      </c>
      <c r="C14" s="6">
        <v>5855.5</v>
      </c>
      <c r="D14" s="7">
        <f t="shared" si="0"/>
        <v>-2790.5</v>
      </c>
      <c r="E14" s="31">
        <f t="shared" si="1"/>
        <v>67.72495951885264</v>
      </c>
      <c r="F14" s="33" t="e">
        <f>C14-#REF!</f>
        <v>#REF!</v>
      </c>
    </row>
    <row r="15" spans="1:6" ht="17.25" customHeight="1">
      <c r="A15" s="20" t="s">
        <v>44</v>
      </c>
      <c r="B15" s="6">
        <v>21560</v>
      </c>
      <c r="C15" s="6">
        <v>4783.2</v>
      </c>
      <c r="D15" s="7">
        <f t="shared" si="0"/>
        <v>-16776.8</v>
      </c>
      <c r="E15" s="31">
        <f t="shared" si="1"/>
        <v>22.185528756957325</v>
      </c>
      <c r="F15" s="33" t="e">
        <f>C15-#REF!</f>
        <v>#REF!</v>
      </c>
    </row>
    <row r="16" spans="1:6" ht="17.25" customHeight="1">
      <c r="A16" s="20" t="s">
        <v>5</v>
      </c>
      <c r="B16" s="6">
        <v>7238</v>
      </c>
      <c r="C16" s="6">
        <v>3671.6</v>
      </c>
      <c r="D16" s="7">
        <f t="shared" si="0"/>
        <v>-3566.4</v>
      </c>
      <c r="E16" s="31">
        <f t="shared" si="1"/>
        <v>50.72672008842222</v>
      </c>
      <c r="F16" s="33" t="e">
        <f>C16-#REF!</f>
        <v>#REF!</v>
      </c>
    </row>
    <row r="17" spans="1:6" ht="15.75" customHeight="1">
      <c r="A17" s="20" t="s">
        <v>6</v>
      </c>
      <c r="B17" s="6">
        <v>24.2</v>
      </c>
      <c r="C17" s="6">
        <v>4.5</v>
      </c>
      <c r="D17" s="7">
        <f t="shared" si="0"/>
        <v>-19.7</v>
      </c>
      <c r="E17" s="31">
        <f t="shared" si="1"/>
        <v>18.595041322314053</v>
      </c>
      <c r="F17" s="33" t="e">
        <f>C17-#REF!</f>
        <v>#REF!</v>
      </c>
    </row>
    <row r="18" spans="1:6" ht="15.75" customHeight="1">
      <c r="A18" s="20" t="s">
        <v>7</v>
      </c>
      <c r="B18" s="72">
        <v>37907.8</v>
      </c>
      <c r="C18" s="72">
        <v>16994.7</v>
      </c>
      <c r="D18" s="73">
        <f t="shared" si="0"/>
        <v>-20913.100000000002</v>
      </c>
      <c r="E18" s="31">
        <f t="shared" si="1"/>
        <v>44.83167052691003</v>
      </c>
      <c r="F18" s="33" t="e">
        <f>C18-#REF!</f>
        <v>#REF!</v>
      </c>
    </row>
    <row r="19" spans="1:6" ht="14.25" customHeight="1">
      <c r="A19" s="57" t="s">
        <v>8</v>
      </c>
      <c r="B19" s="6">
        <v>6000</v>
      </c>
      <c r="C19" s="6">
        <v>3257.6</v>
      </c>
      <c r="D19" s="7">
        <f t="shared" si="0"/>
        <v>-2742.4</v>
      </c>
      <c r="E19" s="31">
        <f t="shared" si="1"/>
        <v>54.29333333333333</v>
      </c>
      <c r="F19" s="33" t="e">
        <f>C19-#REF!</f>
        <v>#REF!</v>
      </c>
    </row>
    <row r="20" spans="1:6" ht="28.5" customHeight="1">
      <c r="A20" s="20" t="s">
        <v>59</v>
      </c>
      <c r="B20" s="6">
        <v>10.6</v>
      </c>
      <c r="C20" s="28">
        <v>0</v>
      </c>
      <c r="D20" s="7">
        <f t="shared" si="0"/>
        <v>-10.6</v>
      </c>
      <c r="E20" s="24">
        <f t="shared" si="1"/>
        <v>0</v>
      </c>
      <c r="F20" s="33" t="e">
        <f>C20-#REF!</f>
        <v>#REF!</v>
      </c>
    </row>
    <row r="21" spans="1:6" ht="18.75" customHeight="1">
      <c r="A21" s="20" t="s">
        <v>9</v>
      </c>
      <c r="B21" s="6">
        <v>3643</v>
      </c>
      <c r="C21" s="6">
        <v>2970.8</v>
      </c>
      <c r="D21" s="7">
        <f t="shared" si="0"/>
        <v>-672.1999999999998</v>
      </c>
      <c r="E21" s="31">
        <f t="shared" si="1"/>
        <v>81.54817458138896</v>
      </c>
      <c r="F21" s="33" t="e">
        <f>C21-#REF!</f>
        <v>#REF!</v>
      </c>
    </row>
    <row r="22" spans="1:6" ht="15.75" customHeight="1">
      <c r="A22" s="74" t="s">
        <v>47</v>
      </c>
      <c r="B22" s="72">
        <v>1055.3</v>
      </c>
      <c r="C22" s="72">
        <v>1265.9</v>
      </c>
      <c r="D22" s="7">
        <f t="shared" si="0"/>
        <v>210.60000000000014</v>
      </c>
      <c r="E22" s="31">
        <v>0</v>
      </c>
      <c r="F22" s="33" t="e">
        <f>C22-#REF!</f>
        <v>#REF!</v>
      </c>
    </row>
    <row r="23" spans="1:6" ht="17.25" customHeight="1">
      <c r="A23" s="20" t="s">
        <v>10</v>
      </c>
      <c r="B23" s="6">
        <v>204</v>
      </c>
      <c r="C23" s="6">
        <v>132.9</v>
      </c>
      <c r="D23" s="7">
        <f t="shared" si="0"/>
        <v>-71.1</v>
      </c>
      <c r="E23" s="31">
        <f t="shared" si="1"/>
        <v>65.14705882352942</v>
      </c>
      <c r="F23" s="33" t="e">
        <f>C23-#REF!</f>
        <v>#REF!</v>
      </c>
    </row>
    <row r="24" spans="1:6" ht="26.25" customHeight="1">
      <c r="A24" s="20" t="s">
        <v>11</v>
      </c>
      <c r="B24" s="6">
        <v>930</v>
      </c>
      <c r="C24" s="6">
        <v>754.2</v>
      </c>
      <c r="D24" s="7">
        <f t="shared" si="0"/>
        <v>-175.79999999999995</v>
      </c>
      <c r="E24" s="31">
        <f t="shared" si="1"/>
        <v>81.0967741935484</v>
      </c>
      <c r="F24" s="33" t="e">
        <f>C24-#REF!</f>
        <v>#REF!</v>
      </c>
    </row>
    <row r="25" spans="1:6" ht="18" customHeight="1">
      <c r="A25" s="20" t="s">
        <v>41</v>
      </c>
      <c r="B25" s="72">
        <v>9746</v>
      </c>
      <c r="C25" s="72">
        <f>8986.9+1.9</f>
        <v>8988.8</v>
      </c>
      <c r="D25" s="73">
        <f t="shared" si="0"/>
        <v>-757.2000000000007</v>
      </c>
      <c r="E25" s="25">
        <f t="shared" si="1"/>
        <v>92.2306587317874</v>
      </c>
      <c r="F25" s="33" t="e">
        <f>C25-#REF!</f>
        <v>#REF!</v>
      </c>
    </row>
    <row r="26" spans="1:6" ht="16.5" customHeight="1">
      <c r="A26" s="20" t="s">
        <v>12</v>
      </c>
      <c r="B26" s="6">
        <v>2979</v>
      </c>
      <c r="C26" s="6">
        <v>1706.8</v>
      </c>
      <c r="D26" s="7">
        <f t="shared" si="0"/>
        <v>-1272.2</v>
      </c>
      <c r="E26" s="31">
        <f t="shared" si="1"/>
        <v>57.294394091977175</v>
      </c>
      <c r="F26" s="33" t="e">
        <f>C26-#REF!</f>
        <v>#REF!</v>
      </c>
    </row>
    <row r="27" spans="1:6" ht="16.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 t="e">
        <f>C27-#REF!</f>
        <v>#REF!</v>
      </c>
    </row>
    <row r="28" spans="1:6" ht="14.25" customHeight="1">
      <c r="A28" s="20" t="s">
        <v>14</v>
      </c>
      <c r="B28" s="6">
        <v>0</v>
      </c>
      <c r="C28" s="6">
        <v>35.7</v>
      </c>
      <c r="D28" s="7">
        <f t="shared" si="0"/>
        <v>35.7</v>
      </c>
      <c r="E28" s="31">
        <v>0</v>
      </c>
      <c r="F28" s="33" t="e">
        <f>C28-#REF!</f>
        <v>#REF!</v>
      </c>
    </row>
    <row r="29" spans="1:6" ht="15.75" customHeight="1" thickBot="1">
      <c r="A29" s="21" t="s">
        <v>15</v>
      </c>
      <c r="B29" s="9">
        <v>0</v>
      </c>
      <c r="C29" s="9">
        <v>201.9</v>
      </c>
      <c r="D29" s="4">
        <f t="shared" si="0"/>
        <v>201.9</v>
      </c>
      <c r="E29" s="25">
        <v>0</v>
      </c>
      <c r="F29" s="33" t="e">
        <f>C29-#REF!</f>
        <v>#REF!</v>
      </c>
    </row>
    <row r="30" spans="1:6" ht="18.75" customHeight="1" thickBot="1">
      <c r="A30" s="10" t="s">
        <v>19</v>
      </c>
      <c r="B30" s="59">
        <f>B9+B10+B11+B12+B13+B14+B15+B16+B17+B18+B19+B20+B21+B22+B23+B24+B25+B26+B27+B28+B29</f>
        <v>357359.8</v>
      </c>
      <c r="C30" s="75">
        <f>C9+C10+C11+C12+C13+C14+C15+C16+C17+C18+C19+C20+C21+C22+C23+C24+C25+C26+C27+C28+C29</f>
        <v>187631.6</v>
      </c>
      <c r="D30" s="60">
        <f>C30-B30</f>
        <v>-169728.19999999998</v>
      </c>
      <c r="E30" s="45">
        <f>C30/B30*100</f>
        <v>52.504954390505034</v>
      </c>
      <c r="F30" s="34" t="e">
        <f>SUM(F9:F29)</f>
        <v>#REF!</v>
      </c>
    </row>
    <row r="31" spans="1:6" ht="28.5" customHeight="1">
      <c r="A31" s="19" t="s">
        <v>49</v>
      </c>
      <c r="B31" s="7">
        <v>127600</v>
      </c>
      <c r="C31" s="7">
        <v>85281.7</v>
      </c>
      <c r="D31" s="7">
        <f t="shared" si="0"/>
        <v>-42318.3</v>
      </c>
      <c r="E31" s="32">
        <f t="shared" si="1"/>
        <v>66.83518808777428</v>
      </c>
      <c r="F31" s="33" t="e">
        <f>C31-#REF!</f>
        <v>#REF!</v>
      </c>
    </row>
    <row r="32" spans="1:6" ht="24" customHeight="1">
      <c r="A32" s="20" t="s">
        <v>50</v>
      </c>
      <c r="B32" s="6">
        <v>745177.1</v>
      </c>
      <c r="C32" s="6">
        <v>448532.2</v>
      </c>
      <c r="D32" s="6">
        <f t="shared" si="0"/>
        <v>-296644.89999999997</v>
      </c>
      <c r="E32" s="32">
        <f t="shared" si="1"/>
        <v>60.19135585352797</v>
      </c>
      <c r="F32" s="33" t="e">
        <f>C32-#REF!</f>
        <v>#REF!</v>
      </c>
    </row>
    <row r="33" spans="1:6" ht="13.5" thickBot="1">
      <c r="A33" s="43" t="s">
        <v>16</v>
      </c>
      <c r="B33" s="9">
        <v>8763.5</v>
      </c>
      <c r="C33" s="9">
        <v>4531.5</v>
      </c>
      <c r="D33" s="9">
        <f t="shared" si="0"/>
        <v>-4232</v>
      </c>
      <c r="E33" s="32">
        <v>0</v>
      </c>
      <c r="F33" s="33" t="e">
        <f>C33-#REF!</f>
        <v>#REF!</v>
      </c>
    </row>
    <row r="34" spans="1:6" ht="18" customHeight="1" thickBot="1">
      <c r="A34" s="10" t="s">
        <v>48</v>
      </c>
      <c r="B34" s="12">
        <f>SUM(B31:B33)</f>
        <v>881540.6</v>
      </c>
      <c r="C34" s="44">
        <f>SUM(C31:C33)</f>
        <v>538345.4</v>
      </c>
      <c r="D34" s="62">
        <f>C34-B34</f>
        <v>-343195.19999999995</v>
      </c>
      <c r="E34" s="45">
        <f t="shared" si="1"/>
        <v>61.06870177051403</v>
      </c>
      <c r="F34" s="34" t="e">
        <f>SUM(F31:F33)</f>
        <v>#REF!</v>
      </c>
    </row>
    <row r="35" spans="1:6" ht="15.75" customHeight="1" thickBot="1">
      <c r="A35" s="22" t="s">
        <v>51</v>
      </c>
      <c r="B35" s="4">
        <v>245</v>
      </c>
      <c r="C35" s="4">
        <v>5530</v>
      </c>
      <c r="D35" s="4">
        <f>C35-B35</f>
        <v>5285</v>
      </c>
      <c r="E35" s="63">
        <v>0</v>
      </c>
      <c r="F35" s="37" t="e">
        <f>C35-#REF!</f>
        <v>#REF!</v>
      </c>
    </row>
    <row r="36" spans="1:6" ht="15.75" customHeight="1" thickBot="1">
      <c r="A36" s="15" t="s">
        <v>33</v>
      </c>
      <c r="B36" s="13">
        <f>B30+B34+B35</f>
        <v>1239145.4</v>
      </c>
      <c r="C36" s="65">
        <f>C30+C34+C35</f>
        <v>731507</v>
      </c>
      <c r="D36" s="27">
        <f>D30+D34+D35</f>
        <v>-507638.3999999999</v>
      </c>
      <c r="E36" s="13">
        <f>C36/B36*100</f>
        <v>59.033185290442916</v>
      </c>
      <c r="F36" s="34" t="e">
        <f>C36-#REF!</f>
        <v>#REF!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77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6.5" customHeight="1">
      <c r="A50" s="19" t="s">
        <v>2</v>
      </c>
      <c r="B50" s="7">
        <v>80062.9</v>
      </c>
      <c r="C50" s="7">
        <v>43496.6</v>
      </c>
      <c r="D50" s="7">
        <f>C50-B50</f>
        <v>-36566.299999999996</v>
      </c>
      <c r="E50" s="32">
        <f>C50/B50*100</f>
        <v>54.32803458280927</v>
      </c>
      <c r="F50" s="33" t="e">
        <f>C50-#REF!</f>
        <v>#REF!</v>
      </c>
    </row>
    <row r="51" spans="1:6" ht="12.75">
      <c r="A51" s="19" t="s">
        <v>57</v>
      </c>
      <c r="B51" s="7">
        <v>4572.2</v>
      </c>
      <c r="C51" s="7">
        <v>2684.3</v>
      </c>
      <c r="D51" s="7">
        <f aca="true" t="shared" si="2" ref="D51:D69">C51-B51</f>
        <v>-1887.8999999999996</v>
      </c>
      <c r="E51" s="32">
        <f>C51/B51*100</f>
        <v>58.709155330038065</v>
      </c>
      <c r="F51" s="33" t="e">
        <f>C51-#REF!</f>
        <v>#REF!</v>
      </c>
    </row>
    <row r="52" spans="1:6" ht="15" customHeight="1">
      <c r="A52" s="20" t="s">
        <v>3</v>
      </c>
      <c r="B52" s="6">
        <v>2475</v>
      </c>
      <c r="C52" s="6">
        <v>1769.4</v>
      </c>
      <c r="D52" s="7">
        <f t="shared" si="2"/>
        <v>-705.5999999999999</v>
      </c>
      <c r="E52" s="31">
        <f aca="true" t="shared" si="3" ref="E52:E76">C52/B52*100</f>
        <v>71.4909090909091</v>
      </c>
      <c r="F52" s="33" t="e">
        <f>C52-#REF!</f>
        <v>#REF!</v>
      </c>
    </row>
    <row r="53" spans="1:6" ht="17.25" customHeight="1">
      <c r="A53" s="20" t="s">
        <v>4</v>
      </c>
      <c r="B53" s="6">
        <v>138.2</v>
      </c>
      <c r="C53" s="6">
        <v>415.9</v>
      </c>
      <c r="D53" s="7">
        <f t="shared" si="2"/>
        <v>277.7</v>
      </c>
      <c r="E53" s="31">
        <f t="shared" si="3"/>
        <v>300.94066570188136</v>
      </c>
      <c r="F53" s="33" t="e">
        <f>C53-#REF!</f>
        <v>#REF!</v>
      </c>
    </row>
    <row r="54" spans="1:6" ht="18" customHeight="1">
      <c r="A54" s="20" t="s">
        <v>34</v>
      </c>
      <c r="B54" s="6">
        <v>14855</v>
      </c>
      <c r="C54" s="6">
        <v>4434.7</v>
      </c>
      <c r="D54" s="7">
        <f t="shared" si="2"/>
        <v>-10420.3</v>
      </c>
      <c r="E54" s="31">
        <f t="shared" si="3"/>
        <v>29.853248064624704</v>
      </c>
      <c r="F54" s="33" t="e">
        <f>C54-#REF!</f>
        <v>#REF!</v>
      </c>
    </row>
    <row r="55" spans="1:6" ht="16.5" customHeight="1">
      <c r="A55" s="20" t="s">
        <v>55</v>
      </c>
      <c r="B55" s="28">
        <v>25574</v>
      </c>
      <c r="C55" s="28">
        <v>10638.7</v>
      </c>
      <c r="D55" s="7">
        <f t="shared" si="2"/>
        <v>-14935.3</v>
      </c>
      <c r="E55" s="31">
        <f t="shared" si="3"/>
        <v>41.59967154140924</v>
      </c>
      <c r="F55" s="33" t="e">
        <f>C55-#REF!</f>
        <v>#REF!</v>
      </c>
    </row>
    <row r="56" spans="1:6" ht="18" customHeight="1">
      <c r="A56" s="20" t="s">
        <v>13</v>
      </c>
      <c r="B56" s="6">
        <v>62729.1</v>
      </c>
      <c r="C56" s="6">
        <v>44597.3</v>
      </c>
      <c r="D56" s="7">
        <f t="shared" si="2"/>
        <v>-18131.799999999996</v>
      </c>
      <c r="E56" s="31">
        <f t="shared" si="3"/>
        <v>71.09507389712272</v>
      </c>
      <c r="F56" s="33" t="e">
        <f>C56-#REF!</f>
        <v>#REF!</v>
      </c>
    </row>
    <row r="57" spans="1:6" ht="15" customHeight="1">
      <c r="A57" s="20" t="s">
        <v>5</v>
      </c>
      <c r="B57" s="6">
        <v>64</v>
      </c>
      <c r="C57" s="6">
        <v>38.9</v>
      </c>
      <c r="D57" s="7">
        <f t="shared" si="2"/>
        <v>-25.1</v>
      </c>
      <c r="E57" s="31">
        <f t="shared" si="3"/>
        <v>60.78125</v>
      </c>
      <c r="F57" s="33" t="e">
        <f>C57-#REF!</f>
        <v>#REF!</v>
      </c>
    </row>
    <row r="58" spans="1:6" ht="17.25" customHeight="1">
      <c r="A58" s="29" t="s">
        <v>18</v>
      </c>
      <c r="B58" s="28">
        <f>16538.4+244</f>
        <v>16782.4</v>
      </c>
      <c r="C58" s="28">
        <v>3411.9</v>
      </c>
      <c r="D58" s="7">
        <f t="shared" si="2"/>
        <v>-13370.500000000002</v>
      </c>
      <c r="E58" s="31">
        <f t="shared" si="3"/>
        <v>20.330226904376012</v>
      </c>
      <c r="F58" s="33" t="e">
        <f>C58-#REF!</f>
        <v>#REF!</v>
      </c>
    </row>
    <row r="59" spans="1:6" ht="18" customHeight="1">
      <c r="A59" s="20" t="s">
        <v>35</v>
      </c>
      <c r="B59" s="6">
        <v>3953.2</v>
      </c>
      <c r="C59" s="6">
        <v>2188.9</v>
      </c>
      <c r="D59" s="7">
        <f t="shared" si="2"/>
        <v>-1764.2999999999997</v>
      </c>
      <c r="E59" s="31">
        <f t="shared" si="3"/>
        <v>55.37033289486999</v>
      </c>
      <c r="F59" s="33" t="e">
        <f>C59-#REF!</f>
        <v>#REF!</v>
      </c>
    </row>
    <row r="60" spans="1:6" ht="24.7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 t="e">
        <f>C60-#REF!</f>
        <v>#REF!</v>
      </c>
    </row>
    <row r="61" spans="1:6" ht="18.75" customHeight="1">
      <c r="A61" s="29" t="s">
        <v>46</v>
      </c>
      <c r="B61" s="28">
        <v>10857.5</v>
      </c>
      <c r="C61" s="28">
        <v>74.8</v>
      </c>
      <c r="D61" s="7">
        <f t="shared" si="2"/>
        <v>-10782.7</v>
      </c>
      <c r="E61" s="31">
        <f t="shared" si="3"/>
        <v>0.6889247064241308</v>
      </c>
      <c r="F61" s="33" t="e">
        <f>C61-#REF!</f>
        <v>#REF!</v>
      </c>
    </row>
    <row r="62" spans="1:6" ht="18" customHeight="1">
      <c r="A62" s="20" t="s">
        <v>42</v>
      </c>
      <c r="B62" s="6">
        <v>3374.4</v>
      </c>
      <c r="C62" s="30">
        <v>991</v>
      </c>
      <c r="D62" s="7">
        <f t="shared" si="2"/>
        <v>-2383.4</v>
      </c>
      <c r="E62" s="31">
        <f t="shared" si="3"/>
        <v>29.36818397344713</v>
      </c>
      <c r="F62" s="33" t="e">
        <f>C62-#REF!</f>
        <v>#REF!</v>
      </c>
    </row>
    <row r="63" spans="1:6" ht="18" customHeight="1">
      <c r="A63" s="20" t="s">
        <v>47</v>
      </c>
      <c r="B63" s="6">
        <v>203</v>
      </c>
      <c r="C63" s="6">
        <v>114.4</v>
      </c>
      <c r="D63" s="7">
        <f t="shared" si="2"/>
        <v>-88.6</v>
      </c>
      <c r="E63" s="31">
        <f t="shared" si="3"/>
        <v>56.354679802955665</v>
      </c>
      <c r="F63" s="33" t="e">
        <f>C63-#REF!</f>
        <v>#REF!</v>
      </c>
    </row>
    <row r="64" spans="1:6" ht="17.25" customHeight="1">
      <c r="A64" s="29" t="s">
        <v>10</v>
      </c>
      <c r="B64" s="28">
        <v>2945</v>
      </c>
      <c r="C64" s="28">
        <v>919.5</v>
      </c>
      <c r="D64" s="7">
        <f t="shared" si="2"/>
        <v>-2025.5</v>
      </c>
      <c r="E64" s="31">
        <v>0</v>
      </c>
      <c r="F64" s="33" t="e">
        <f>C64-#REF!</f>
        <v>#REF!</v>
      </c>
    </row>
    <row r="65" spans="1:6" ht="16.5" customHeight="1">
      <c r="A65" s="29" t="s">
        <v>41</v>
      </c>
      <c r="B65" s="28">
        <v>3363</v>
      </c>
      <c r="C65" s="28">
        <v>7020.6</v>
      </c>
      <c r="D65" s="7">
        <f t="shared" si="2"/>
        <v>3657.6000000000004</v>
      </c>
      <c r="E65" s="31">
        <f t="shared" si="3"/>
        <v>208.7600356824264</v>
      </c>
      <c r="F65" s="33" t="e">
        <f>C65-#REF!</f>
        <v>#REF!</v>
      </c>
    </row>
    <row r="66" spans="1:6" ht="16.5" customHeight="1">
      <c r="A66" s="20" t="s">
        <v>12</v>
      </c>
      <c r="B66" s="6">
        <v>80</v>
      </c>
      <c r="C66" s="6">
        <v>58.7</v>
      </c>
      <c r="D66" s="7">
        <f t="shared" si="2"/>
        <v>-21.299999999999997</v>
      </c>
      <c r="E66" s="31">
        <f t="shared" si="3"/>
        <v>73.375</v>
      </c>
      <c r="F66" s="33" t="e">
        <f>C66-#REF!</f>
        <v>#REF!</v>
      </c>
    </row>
    <row r="67" spans="1:6" ht="17.2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 t="e">
        <f>C67-#REF!</f>
        <v>#REF!</v>
      </c>
    </row>
    <row r="68" spans="1:6" ht="17.25" customHeight="1">
      <c r="A68" s="20" t="s">
        <v>37</v>
      </c>
      <c r="B68" s="6">
        <v>0</v>
      </c>
      <c r="C68" s="6">
        <v>4.3</v>
      </c>
      <c r="D68" s="7">
        <f t="shared" si="2"/>
        <v>4.3</v>
      </c>
      <c r="E68" s="31">
        <v>0</v>
      </c>
      <c r="F68" s="33" t="e">
        <f>C68-#REF!</f>
        <v>#REF!</v>
      </c>
    </row>
    <row r="69" spans="1:6" ht="15.75" customHeight="1" thickBot="1">
      <c r="A69" s="21" t="s">
        <v>15</v>
      </c>
      <c r="B69" s="9">
        <v>0</v>
      </c>
      <c r="C69" s="9">
        <v>0</v>
      </c>
      <c r="D69" s="7">
        <f t="shared" si="2"/>
        <v>0</v>
      </c>
      <c r="E69" s="25">
        <v>0</v>
      </c>
      <c r="F69" s="33" t="e">
        <f>C69-#REF!</f>
        <v>#REF!</v>
      </c>
    </row>
    <row r="70" spans="1:6" ht="15" customHeight="1" thickBot="1">
      <c r="A70" s="15" t="s">
        <v>19</v>
      </c>
      <c r="B70" s="16">
        <f>SUM(B50:B69)</f>
        <v>232028.9</v>
      </c>
      <c r="C70" s="16">
        <f>SUM(C50:C69)</f>
        <v>122859.9</v>
      </c>
      <c r="D70" s="44">
        <f>SUM(D50:D69)</f>
        <v>-109169</v>
      </c>
      <c r="E70" s="17">
        <f t="shared" si="3"/>
        <v>52.95025748947653</v>
      </c>
      <c r="F70" s="66" t="e">
        <f>C70-#REF!</f>
        <v>#REF!</v>
      </c>
    </row>
    <row r="71" spans="1:6" ht="16.5" customHeight="1">
      <c r="A71" s="19" t="s">
        <v>38</v>
      </c>
      <c r="B71" s="7">
        <v>25959.4</v>
      </c>
      <c r="C71" s="7">
        <v>13173.6</v>
      </c>
      <c r="D71" s="7">
        <f>C71-B71</f>
        <v>-12785.800000000001</v>
      </c>
      <c r="E71" s="14">
        <f t="shared" si="3"/>
        <v>50.746935599436036</v>
      </c>
      <c r="F71" s="33" t="e">
        <f>C71-#REF!</f>
        <v>#REF!</v>
      </c>
    </row>
    <row r="72" spans="1:6" ht="15.75" customHeight="1">
      <c r="A72" s="20" t="s">
        <v>39</v>
      </c>
      <c r="B72" s="6">
        <v>94417.5</v>
      </c>
      <c r="C72" s="6">
        <v>41357.7</v>
      </c>
      <c r="D72" s="6">
        <f>C72-B72</f>
        <v>-53059.8</v>
      </c>
      <c r="E72" s="24">
        <f t="shared" si="3"/>
        <v>43.803002621336084</v>
      </c>
      <c r="F72" s="33" t="e">
        <f>C72-#REF!</f>
        <v>#REF!</v>
      </c>
    </row>
    <row r="73" spans="1:6" ht="26.25" customHeight="1" thickBot="1">
      <c r="A73" s="21" t="s">
        <v>40</v>
      </c>
      <c r="B73" s="9">
        <v>5643.7</v>
      </c>
      <c r="C73" s="9">
        <v>283.2</v>
      </c>
      <c r="D73" s="9">
        <f>C73-B73</f>
        <v>-5360.5</v>
      </c>
      <c r="E73" s="24">
        <v>0</v>
      </c>
      <c r="F73" s="37" t="e">
        <f>C73-#REF!</f>
        <v>#REF!</v>
      </c>
    </row>
    <row r="74" spans="1:6" ht="16.5" customHeight="1" thickBot="1">
      <c r="A74" s="15" t="s">
        <v>48</v>
      </c>
      <c r="B74" s="16">
        <f>B71+B72+B73</f>
        <v>126020.59999999999</v>
      </c>
      <c r="C74" s="16">
        <f>C71+C72+C73</f>
        <v>54814.49999999999</v>
      </c>
      <c r="D74" s="44">
        <f>D71+D72+D73</f>
        <v>-71206.1</v>
      </c>
      <c r="E74" s="45">
        <f t="shared" si="3"/>
        <v>43.49646010255466</v>
      </c>
      <c r="F74" s="34" t="e">
        <f>C74-#REF!</f>
        <v>#REF!</v>
      </c>
    </row>
    <row r="75" spans="1:6" ht="17.25" customHeight="1" thickBot="1">
      <c r="A75" s="22" t="s">
        <v>51</v>
      </c>
      <c r="B75" s="4">
        <f>1168.3+3424.1</f>
        <v>4592.4</v>
      </c>
      <c r="C75" s="4">
        <v>-6182.9</v>
      </c>
      <c r="D75" s="4">
        <v>0</v>
      </c>
      <c r="E75" s="55">
        <v>0</v>
      </c>
      <c r="F75" s="33" t="e">
        <f>C75-#REF!</f>
        <v>#REF!</v>
      </c>
    </row>
    <row r="76" spans="1:6" ht="13.5" thickBot="1">
      <c r="A76" s="12" t="s">
        <v>33</v>
      </c>
      <c r="B76" s="27">
        <f>B70+B74+B75</f>
        <v>362641.9</v>
      </c>
      <c r="C76" s="27">
        <f>C70+C74+C75</f>
        <v>171491.5</v>
      </c>
      <c r="D76" s="13">
        <f>D70+D74+D75</f>
        <v>-180375.1</v>
      </c>
      <c r="E76" s="45">
        <f t="shared" si="3"/>
        <v>47.28948861121673</v>
      </c>
      <c r="F76" s="66" t="e">
        <f>C76-#REF!</f>
        <v>#REF!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37.75390625" style="0" customWidth="1"/>
    <col min="2" max="2" width="10.25390625" style="0" customWidth="1"/>
    <col min="3" max="3" width="10.625" style="0" customWidth="1"/>
    <col min="4" max="4" width="9.625" style="0" customWidth="1"/>
    <col min="5" max="5" width="10.00390625" style="0" customWidth="1"/>
    <col min="6" max="6" width="0.12890625" style="0" customWidth="1"/>
  </cols>
  <sheetData>
    <row r="1" spans="1:6" ht="12.75">
      <c r="A1" s="79" t="s">
        <v>20</v>
      </c>
      <c r="B1" s="79"/>
      <c r="C1" s="79"/>
      <c r="D1" s="79"/>
      <c r="E1" s="79"/>
      <c r="F1" s="79"/>
    </row>
    <row r="2" spans="1:6" ht="12.75">
      <c r="A2" s="79" t="s">
        <v>78</v>
      </c>
      <c r="B2" s="79"/>
      <c r="C2" s="79"/>
      <c r="D2" s="79"/>
      <c r="E2" s="79"/>
      <c r="F2" s="79"/>
    </row>
    <row r="3" spans="1:6" ht="12.75">
      <c r="A3" s="2"/>
      <c r="B3" s="2"/>
      <c r="C3" s="2"/>
      <c r="D3" s="2"/>
      <c r="E3" s="2"/>
      <c r="F3" s="46"/>
    </row>
    <row r="4" spans="1:6" ht="13.5" thickBot="1">
      <c r="A4" s="2"/>
      <c r="B4" s="2"/>
      <c r="C4" s="2"/>
      <c r="D4" s="2"/>
      <c r="E4" s="2" t="s">
        <v>0</v>
      </c>
      <c r="F4" s="46"/>
    </row>
    <row r="5" spans="1:6" ht="12.75">
      <c r="A5" s="5"/>
      <c r="B5" s="39" t="s">
        <v>21</v>
      </c>
      <c r="C5" s="39" t="s">
        <v>22</v>
      </c>
      <c r="D5" s="39" t="s">
        <v>23</v>
      </c>
      <c r="E5" s="39" t="s">
        <v>24</v>
      </c>
      <c r="F5" s="47"/>
    </row>
    <row r="6" spans="1:6" ht="12.75">
      <c r="A6" s="40" t="s">
        <v>17</v>
      </c>
      <c r="B6" s="38" t="s">
        <v>25</v>
      </c>
      <c r="C6" s="38" t="s">
        <v>26</v>
      </c>
      <c r="D6" s="38" t="s">
        <v>27</v>
      </c>
      <c r="E6" s="38" t="s">
        <v>28</v>
      </c>
      <c r="F6" s="48"/>
    </row>
    <row r="7" spans="1:6" ht="13.5" thickBot="1">
      <c r="A7" s="8"/>
      <c r="B7" s="41" t="s">
        <v>70</v>
      </c>
      <c r="C7" s="41" t="s">
        <v>30</v>
      </c>
      <c r="D7" s="9"/>
      <c r="E7" s="41" t="s">
        <v>31</v>
      </c>
      <c r="F7" s="49"/>
    </row>
    <row r="8" spans="1:6" ht="13.5" thickBo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50">
        <v>6</v>
      </c>
    </row>
    <row r="9" spans="1:6" ht="15" customHeight="1">
      <c r="A9" s="19" t="s">
        <v>2</v>
      </c>
      <c r="B9" s="7">
        <v>228420.9</v>
      </c>
      <c r="C9" s="7">
        <v>130799.1</v>
      </c>
      <c r="D9" s="7">
        <f>C9-B9</f>
        <v>-97621.79999999999</v>
      </c>
      <c r="E9" s="32">
        <f>C9/B9*100</f>
        <v>57.26231706468191</v>
      </c>
      <c r="F9" s="33">
        <f>C9-'[7]на 01.07.15'!C9</f>
        <v>38295.5</v>
      </c>
    </row>
    <row r="10" spans="1:6" ht="12.75">
      <c r="A10" s="19" t="s">
        <v>57</v>
      </c>
      <c r="B10" s="7">
        <v>4970</v>
      </c>
      <c r="C10" s="7">
        <v>3301.4</v>
      </c>
      <c r="D10" s="7">
        <f>C10-B10</f>
        <v>-1668.6</v>
      </c>
      <c r="E10" s="32">
        <f>C10/B10*100</f>
        <v>66.42655935613682</v>
      </c>
      <c r="F10" s="33">
        <f>C10-'[7]на 01.07.15'!C10</f>
        <v>955.5</v>
      </c>
    </row>
    <row r="11" spans="1:6" ht="15" customHeight="1">
      <c r="A11" s="20" t="s">
        <v>3</v>
      </c>
      <c r="B11" s="6">
        <v>23774</v>
      </c>
      <c r="C11" s="6">
        <v>16455.6</v>
      </c>
      <c r="D11" s="7">
        <f aca="true" t="shared" si="0" ref="D11:D33">C11-B11</f>
        <v>-7318.4000000000015</v>
      </c>
      <c r="E11" s="31">
        <f aca="true" t="shared" si="1" ref="E11:E34">C11/B11*100</f>
        <v>69.21679145284764</v>
      </c>
      <c r="F11" s="33">
        <f>C11-'[7]на 01.07.15'!C11</f>
        <v>4954.0999999999985</v>
      </c>
    </row>
    <row r="12" spans="1:6" ht="14.25" customHeight="1">
      <c r="A12" s="20" t="s">
        <v>4</v>
      </c>
      <c r="B12" s="6">
        <v>0</v>
      </c>
      <c r="C12" s="6">
        <v>0</v>
      </c>
      <c r="D12" s="7">
        <f t="shared" si="0"/>
        <v>0</v>
      </c>
      <c r="E12" s="31">
        <v>0</v>
      </c>
      <c r="F12" s="33">
        <f>C12-'[7]на 01.07.15'!C12</f>
        <v>0</v>
      </c>
    </row>
    <row r="13" spans="1:6" ht="24" customHeight="1">
      <c r="A13" s="20" t="s">
        <v>56</v>
      </c>
      <c r="B13" s="6">
        <v>251</v>
      </c>
      <c r="C13" s="6">
        <v>231.9</v>
      </c>
      <c r="D13" s="7">
        <f t="shared" si="0"/>
        <v>-19.099999999999994</v>
      </c>
      <c r="E13" s="31">
        <f t="shared" si="1"/>
        <v>92.39043824701196</v>
      </c>
      <c r="F13" s="33">
        <f>C13-'[7]на 01.07.15'!C13</f>
        <v>12.400000000000006</v>
      </c>
    </row>
    <row r="14" spans="1:6" ht="15.75" customHeight="1">
      <c r="A14" s="20" t="s">
        <v>43</v>
      </c>
      <c r="B14" s="6">
        <v>8646</v>
      </c>
      <c r="C14" s="6">
        <v>5970.5</v>
      </c>
      <c r="D14" s="7">
        <f t="shared" si="0"/>
        <v>-2675.5</v>
      </c>
      <c r="E14" s="31">
        <f t="shared" si="1"/>
        <v>69.05505436039788</v>
      </c>
      <c r="F14" s="33">
        <f>C14-'[7]на 01.07.15'!C14</f>
        <v>1889.1</v>
      </c>
    </row>
    <row r="15" spans="1:6" ht="16.5" customHeight="1">
      <c r="A15" s="20" t="s">
        <v>44</v>
      </c>
      <c r="B15" s="6">
        <v>21560</v>
      </c>
      <c r="C15" s="6">
        <v>7893.6</v>
      </c>
      <c r="D15" s="7">
        <f t="shared" si="0"/>
        <v>-13666.4</v>
      </c>
      <c r="E15" s="31">
        <f t="shared" si="1"/>
        <v>36.61224489795919</v>
      </c>
      <c r="F15" s="33">
        <f>C15-'[7]на 01.07.15'!C15</f>
        <v>5109.700000000001</v>
      </c>
    </row>
    <row r="16" spans="1:6" ht="14.25" customHeight="1">
      <c r="A16" s="20" t="s">
        <v>5</v>
      </c>
      <c r="B16" s="6">
        <v>7238</v>
      </c>
      <c r="C16" s="6">
        <v>4223.5</v>
      </c>
      <c r="D16" s="7">
        <f t="shared" si="0"/>
        <v>-3014.5</v>
      </c>
      <c r="E16" s="31">
        <f t="shared" si="1"/>
        <v>58.35175462835037</v>
      </c>
      <c r="F16" s="33">
        <f>C16-'[7]на 01.07.15'!C16</f>
        <v>1241</v>
      </c>
    </row>
    <row r="17" spans="1:6" ht="15" customHeight="1">
      <c r="A17" s="20" t="s">
        <v>6</v>
      </c>
      <c r="B17" s="6">
        <v>24.2</v>
      </c>
      <c r="C17" s="6">
        <v>4</v>
      </c>
      <c r="D17" s="7">
        <f t="shared" si="0"/>
        <v>-20.2</v>
      </c>
      <c r="E17" s="31">
        <f t="shared" si="1"/>
        <v>16.528925619834713</v>
      </c>
      <c r="F17" s="33">
        <f>C17-'[7]на 01.07.15'!C17</f>
        <v>0.7999999999999998</v>
      </c>
    </row>
    <row r="18" spans="1:6" ht="16.5" customHeight="1">
      <c r="A18" s="20" t="s">
        <v>7</v>
      </c>
      <c r="B18" s="72">
        <v>37907.8</v>
      </c>
      <c r="C18" s="72">
        <v>17139.5</v>
      </c>
      <c r="D18" s="73">
        <f t="shared" si="0"/>
        <v>-20768.300000000003</v>
      </c>
      <c r="E18" s="31">
        <f t="shared" si="1"/>
        <v>45.2136499612217</v>
      </c>
      <c r="F18" s="33">
        <f>C18-'[7]на 01.07.15'!C18</f>
        <v>521.2999999999993</v>
      </c>
    </row>
    <row r="19" spans="1:6" ht="16.5" customHeight="1">
      <c r="A19" s="57" t="s">
        <v>8</v>
      </c>
      <c r="B19" s="6">
        <v>6000</v>
      </c>
      <c r="C19" s="6">
        <v>3757.9</v>
      </c>
      <c r="D19" s="7">
        <f t="shared" si="0"/>
        <v>-2242.1</v>
      </c>
      <c r="E19" s="31">
        <f t="shared" si="1"/>
        <v>62.63166666666666</v>
      </c>
      <c r="F19" s="33">
        <f>C19-'[7]на 01.07.15'!C19</f>
        <v>963.5999999999999</v>
      </c>
    </row>
    <row r="20" spans="1:6" ht="24.75" customHeight="1">
      <c r="A20" s="20" t="s">
        <v>59</v>
      </c>
      <c r="B20" s="6">
        <v>10.6</v>
      </c>
      <c r="C20" s="28">
        <v>4.7</v>
      </c>
      <c r="D20" s="7">
        <f t="shared" si="0"/>
        <v>-5.8999999999999995</v>
      </c>
      <c r="E20" s="24">
        <f t="shared" si="1"/>
        <v>44.339622641509436</v>
      </c>
      <c r="F20" s="33">
        <f>C20-'[7]на 01.07.15'!C20</f>
        <v>4.7</v>
      </c>
    </row>
    <row r="21" spans="1:6" ht="17.25" customHeight="1">
      <c r="A21" s="20" t="s">
        <v>9</v>
      </c>
      <c r="B21" s="6">
        <v>3643</v>
      </c>
      <c r="C21" s="6">
        <v>3199</v>
      </c>
      <c r="D21" s="7">
        <f t="shared" si="0"/>
        <v>-444</v>
      </c>
      <c r="E21" s="31">
        <f t="shared" si="1"/>
        <v>87.81224265715069</v>
      </c>
      <c r="F21" s="33">
        <f>C21-'[7]на 01.07.15'!C21</f>
        <v>881.8000000000002</v>
      </c>
    </row>
    <row r="22" spans="1:6" ht="19.5" customHeight="1">
      <c r="A22" s="74" t="s">
        <v>47</v>
      </c>
      <c r="B22" s="72">
        <v>1055.3</v>
      </c>
      <c r="C22" s="72">
        <v>1268.1</v>
      </c>
      <c r="D22" s="7">
        <f t="shared" si="0"/>
        <v>212.79999999999995</v>
      </c>
      <c r="E22" s="31">
        <v>0</v>
      </c>
      <c r="F22" s="33">
        <f>C22-'[7]на 01.07.15'!C22</f>
        <v>316.9999999999999</v>
      </c>
    </row>
    <row r="23" spans="1:6" ht="16.5" customHeight="1">
      <c r="A23" s="20" t="s">
        <v>10</v>
      </c>
      <c r="B23" s="6">
        <v>204</v>
      </c>
      <c r="C23" s="6">
        <v>132.9</v>
      </c>
      <c r="D23" s="7">
        <f t="shared" si="0"/>
        <v>-71.1</v>
      </c>
      <c r="E23" s="31">
        <f t="shared" si="1"/>
        <v>65.14705882352942</v>
      </c>
      <c r="F23" s="33">
        <f>C23-'[7]на 01.07.15'!C23</f>
        <v>12.200000000000003</v>
      </c>
    </row>
    <row r="24" spans="1:6" ht="24" customHeight="1">
      <c r="A24" s="20" t="s">
        <v>11</v>
      </c>
      <c r="B24" s="6">
        <v>930</v>
      </c>
      <c r="C24" s="6">
        <v>754.2</v>
      </c>
      <c r="D24" s="7">
        <f t="shared" si="0"/>
        <v>-175.79999999999995</v>
      </c>
      <c r="E24" s="31">
        <f t="shared" si="1"/>
        <v>81.0967741935484</v>
      </c>
      <c r="F24" s="33">
        <f>C24-'[7]на 01.07.15'!C24</f>
        <v>-0.09999999999990905</v>
      </c>
    </row>
    <row r="25" spans="1:6" ht="21" customHeight="1">
      <c r="A25" s="20" t="s">
        <v>41</v>
      </c>
      <c r="B25" s="72">
        <v>9746</v>
      </c>
      <c r="C25" s="72">
        <v>9113.7</v>
      </c>
      <c r="D25" s="73">
        <f t="shared" si="0"/>
        <v>-632.2999999999993</v>
      </c>
      <c r="E25" s="25">
        <f t="shared" si="1"/>
        <v>93.51221013749232</v>
      </c>
      <c r="F25" s="33">
        <f>C25-'[7]на 01.07.15'!C25</f>
        <v>1017.7000000000007</v>
      </c>
    </row>
    <row r="26" spans="1:6" ht="15.75" customHeight="1">
      <c r="A26" s="20" t="s">
        <v>12</v>
      </c>
      <c r="B26" s="6">
        <v>2979</v>
      </c>
      <c r="C26" s="6">
        <v>1986.8</v>
      </c>
      <c r="D26" s="7">
        <f t="shared" si="0"/>
        <v>-992.2</v>
      </c>
      <c r="E26" s="31">
        <f t="shared" si="1"/>
        <v>66.69352131587782</v>
      </c>
      <c r="F26" s="33">
        <f>C26-'[7]на 01.07.15'!C26</f>
        <v>554.8</v>
      </c>
    </row>
    <row r="27" spans="1:6" ht="15.75" customHeight="1">
      <c r="A27" s="20" t="s">
        <v>45</v>
      </c>
      <c r="B27" s="6">
        <v>0</v>
      </c>
      <c r="C27" s="6">
        <v>0</v>
      </c>
      <c r="D27" s="6">
        <f t="shared" si="0"/>
        <v>0</v>
      </c>
      <c r="E27" s="31">
        <v>0</v>
      </c>
      <c r="F27" s="33">
        <f>C27-'[7]на 01.07.15'!C27</f>
        <v>0</v>
      </c>
    </row>
    <row r="28" spans="1:6" ht="15.75" customHeight="1">
      <c r="A28" s="20" t="s">
        <v>14</v>
      </c>
      <c r="B28" s="6">
        <v>0</v>
      </c>
      <c r="C28" s="6">
        <v>-160.2</v>
      </c>
      <c r="D28" s="7">
        <f t="shared" si="0"/>
        <v>-160.2</v>
      </c>
      <c r="E28" s="31">
        <v>0</v>
      </c>
      <c r="F28" s="33">
        <f>C28-'[7]на 01.07.15'!C28</f>
        <v>-160.2</v>
      </c>
    </row>
    <row r="29" spans="1:6" ht="14.25" customHeight="1" thickBot="1">
      <c r="A29" s="21" t="s">
        <v>15</v>
      </c>
      <c r="B29" s="9">
        <v>0</v>
      </c>
      <c r="C29" s="9">
        <v>35.7</v>
      </c>
      <c r="D29" s="4">
        <f t="shared" si="0"/>
        <v>35.7</v>
      </c>
      <c r="E29" s="25">
        <v>0</v>
      </c>
      <c r="F29" s="33">
        <f>C29-'[7]на 01.07.15'!C29</f>
        <v>193.3</v>
      </c>
    </row>
    <row r="30" spans="1:6" ht="15" customHeight="1" thickBot="1">
      <c r="A30" s="10" t="s">
        <v>19</v>
      </c>
      <c r="B30" s="59">
        <f>B9+B10+B11+B12+B13+B14+B15+B16+B17+B18+B19+B20+B21+B22+B23+B24+B25+B26+B27+B28+B29</f>
        <v>357359.8</v>
      </c>
      <c r="C30" s="75">
        <f>C9+C10+C11+C12+C13+C14+C15+C16+C17+C18+C19+C20+C21+C22+C23+C24+C25+C26+C27+C28+C29</f>
        <v>206111.90000000002</v>
      </c>
      <c r="D30" s="60">
        <f>C30-B30</f>
        <v>-151247.89999999997</v>
      </c>
      <c r="E30" s="45">
        <f>C30/B30*100</f>
        <v>57.67629711008346</v>
      </c>
      <c r="F30" s="34">
        <f>SUM(F9:F29)</f>
        <v>56764.20000000001</v>
      </c>
    </row>
    <row r="31" spans="1:6" ht="27.75" customHeight="1">
      <c r="A31" s="19" t="s">
        <v>49</v>
      </c>
      <c r="B31" s="7">
        <v>127600</v>
      </c>
      <c r="C31" s="7">
        <v>102545.4</v>
      </c>
      <c r="D31" s="7">
        <f t="shared" si="0"/>
        <v>-25054.600000000006</v>
      </c>
      <c r="E31" s="32">
        <f t="shared" si="1"/>
        <v>80.36473354231974</v>
      </c>
      <c r="F31" s="33">
        <f>C31-'[7]на 01.07.15'!C31</f>
        <v>34527.29999999999</v>
      </c>
    </row>
    <row r="32" spans="1:6" ht="27" customHeight="1">
      <c r="A32" s="20" t="s">
        <v>50</v>
      </c>
      <c r="B32" s="6">
        <v>745177.1</v>
      </c>
      <c r="C32" s="6">
        <v>470571.9</v>
      </c>
      <c r="D32" s="6">
        <f t="shared" si="0"/>
        <v>-274605.19999999995</v>
      </c>
      <c r="E32" s="32">
        <f t="shared" si="1"/>
        <v>63.14900176078949</v>
      </c>
      <c r="F32" s="33">
        <f>C32-'[7]на 01.07.15'!C32</f>
        <v>78733.80000000005</v>
      </c>
    </row>
    <row r="33" spans="1:6" ht="13.5" thickBot="1">
      <c r="A33" s="43" t="s">
        <v>16</v>
      </c>
      <c r="B33" s="9">
        <v>8763.5</v>
      </c>
      <c r="C33" s="9">
        <v>4531.5</v>
      </c>
      <c r="D33" s="9">
        <f t="shared" si="0"/>
        <v>-4232</v>
      </c>
      <c r="E33" s="32">
        <v>0</v>
      </c>
      <c r="F33" s="33">
        <f>C33-'[7]на 01.07.15'!C33</f>
        <v>0</v>
      </c>
    </row>
    <row r="34" spans="1:6" ht="15.75" customHeight="1" thickBot="1">
      <c r="A34" s="10" t="s">
        <v>48</v>
      </c>
      <c r="B34" s="12">
        <f>SUM(B31:B33)</f>
        <v>881540.6</v>
      </c>
      <c r="C34" s="44">
        <f>SUM(C31:C33)</f>
        <v>577648.8</v>
      </c>
      <c r="D34" s="62">
        <f>C34-B34</f>
        <v>-303891.79999999993</v>
      </c>
      <c r="E34" s="45">
        <f t="shared" si="1"/>
        <v>65.52719182758004</v>
      </c>
      <c r="F34" s="34">
        <f>SUM(F31:F33)</f>
        <v>113261.10000000003</v>
      </c>
    </row>
    <row r="35" spans="1:6" ht="17.25" customHeight="1" thickBot="1">
      <c r="A35" s="22" t="s">
        <v>51</v>
      </c>
      <c r="B35" s="4">
        <v>245</v>
      </c>
      <c r="C35" s="4">
        <v>4829.8</v>
      </c>
      <c r="D35" s="4">
        <f>C35-B35</f>
        <v>4584.8</v>
      </c>
      <c r="E35" s="63">
        <v>0</v>
      </c>
      <c r="F35" s="37">
        <f>C35-'[7]на 01.07.15'!C35</f>
        <v>-954.5999999999995</v>
      </c>
    </row>
    <row r="36" spans="1:6" ht="15.75" customHeight="1" thickBot="1">
      <c r="A36" s="15" t="s">
        <v>33</v>
      </c>
      <c r="B36" s="13">
        <f>B30+B34+B35</f>
        <v>1239145.4</v>
      </c>
      <c r="C36" s="65">
        <f>C30+C34+C35</f>
        <v>788590.5000000001</v>
      </c>
      <c r="D36" s="27">
        <f>D30+D34+D35</f>
        <v>-450554.8999999999</v>
      </c>
      <c r="E36" s="13">
        <f>C36/B36*100</f>
        <v>63.639868251135034</v>
      </c>
      <c r="F36" s="34">
        <f>C36-'[7]01.05.2015'!C36</f>
        <v>301763.1000000001</v>
      </c>
    </row>
    <row r="37" spans="1:6" ht="12.75">
      <c r="A37" s="2"/>
      <c r="B37" s="2"/>
      <c r="C37" s="2"/>
      <c r="D37" s="2"/>
      <c r="E37" s="2"/>
      <c r="F37" s="46"/>
    </row>
    <row r="38" spans="1:6" ht="12.75">
      <c r="A38" s="2"/>
      <c r="B38" s="2"/>
      <c r="C38" s="2"/>
      <c r="D38" s="2"/>
      <c r="E38" s="2"/>
      <c r="F38" s="46"/>
    </row>
    <row r="39" spans="1:6" ht="12.75">
      <c r="A39" s="2" t="s">
        <v>60</v>
      </c>
      <c r="B39" s="2"/>
      <c r="C39" s="2"/>
      <c r="D39" s="2"/>
      <c r="E39" s="2"/>
      <c r="F39" s="46"/>
    </row>
    <row r="40" ht="12.75">
      <c r="F40" s="46"/>
    </row>
    <row r="41" ht="12.75">
      <c r="F41" s="46"/>
    </row>
    <row r="42" ht="12.75">
      <c r="F42" s="46"/>
    </row>
    <row r="43" ht="12.75">
      <c r="F43" s="46"/>
    </row>
    <row r="44" spans="1:6" ht="12.75">
      <c r="A44" s="79" t="s">
        <v>20</v>
      </c>
      <c r="B44" s="79"/>
      <c r="C44" s="79"/>
      <c r="D44" s="79"/>
      <c r="E44" s="79"/>
      <c r="F44" s="79"/>
    </row>
    <row r="45" spans="1:6" ht="13.5" thickBot="1">
      <c r="A45" s="18" t="s">
        <v>79</v>
      </c>
      <c r="B45" s="18"/>
      <c r="C45" s="18"/>
      <c r="D45" s="18"/>
      <c r="E45" s="18"/>
      <c r="F45" s="53"/>
    </row>
    <row r="46" spans="1:6" ht="12.75">
      <c r="A46" s="5"/>
      <c r="B46" s="39" t="s">
        <v>21</v>
      </c>
      <c r="C46" s="39" t="s">
        <v>22</v>
      </c>
      <c r="D46" s="39" t="s">
        <v>23</v>
      </c>
      <c r="E46" s="39" t="s">
        <v>24</v>
      </c>
      <c r="F46" s="47"/>
    </row>
    <row r="47" spans="1:6" ht="12.75">
      <c r="A47" s="40" t="s">
        <v>17</v>
      </c>
      <c r="B47" s="38" t="s">
        <v>25</v>
      </c>
      <c r="C47" s="38" t="s">
        <v>26</v>
      </c>
      <c r="D47" s="38" t="s">
        <v>27</v>
      </c>
      <c r="E47" s="38" t="s">
        <v>28</v>
      </c>
      <c r="F47" s="48"/>
    </row>
    <row r="48" spans="1:6" ht="13.5" thickBot="1">
      <c r="A48" s="8"/>
      <c r="B48" s="41" t="s">
        <v>70</v>
      </c>
      <c r="C48" s="41" t="s">
        <v>30</v>
      </c>
      <c r="D48" s="9"/>
      <c r="E48" s="41" t="s">
        <v>31</v>
      </c>
      <c r="F48" s="49"/>
    </row>
    <row r="49" spans="1:6" ht="13.5" thickBot="1">
      <c r="A49" s="35">
        <v>1</v>
      </c>
      <c r="B49" s="36">
        <v>2</v>
      </c>
      <c r="C49" s="36">
        <v>3</v>
      </c>
      <c r="D49" s="36">
        <v>4</v>
      </c>
      <c r="E49" s="36">
        <v>5</v>
      </c>
      <c r="F49" s="50">
        <v>6</v>
      </c>
    </row>
    <row r="50" spans="1:6" ht="15" customHeight="1">
      <c r="A50" s="19" t="s">
        <v>2</v>
      </c>
      <c r="B50" s="7">
        <v>80062.9</v>
      </c>
      <c r="C50" s="7">
        <v>48185.1</v>
      </c>
      <c r="D50" s="7">
        <f>C50-B50</f>
        <v>-31877.799999999996</v>
      </c>
      <c r="E50" s="32">
        <f>C50/B50*100</f>
        <v>60.18405528653097</v>
      </c>
      <c r="F50" s="33">
        <f>C50-'[7]на 01.07.15'!C50</f>
        <v>14052.400000000001</v>
      </c>
    </row>
    <row r="51" spans="1:6" ht="12.75">
      <c r="A51" s="19" t="s">
        <v>57</v>
      </c>
      <c r="B51" s="7">
        <v>4572.2</v>
      </c>
      <c r="C51" s="7">
        <v>3072</v>
      </c>
      <c r="D51" s="7">
        <f aca="true" t="shared" si="2" ref="D51:D69">C51-B51</f>
        <v>-1500.1999999999998</v>
      </c>
      <c r="E51" s="32">
        <f>C51/B51*100</f>
        <v>67.18866191330213</v>
      </c>
      <c r="F51" s="33">
        <f>C51-'[7]на 01.07.15'!C51</f>
        <v>889.1999999999998</v>
      </c>
    </row>
    <row r="52" spans="1:6" ht="15" customHeight="1">
      <c r="A52" s="20" t="s">
        <v>3</v>
      </c>
      <c r="B52" s="6">
        <v>2475</v>
      </c>
      <c r="C52" s="6">
        <v>1828.4</v>
      </c>
      <c r="D52" s="7">
        <f t="shared" si="2"/>
        <v>-646.5999999999999</v>
      </c>
      <c r="E52" s="31">
        <f aca="true" t="shared" si="3" ref="E52:E76">C52/B52*100</f>
        <v>73.87474747474748</v>
      </c>
      <c r="F52" s="33">
        <f>C52-'[7]на 01.07.15'!C52</f>
        <v>550.5</v>
      </c>
    </row>
    <row r="53" spans="1:6" ht="16.5" customHeight="1">
      <c r="A53" s="20" t="s">
        <v>4</v>
      </c>
      <c r="B53" s="6">
        <v>138.2</v>
      </c>
      <c r="C53" s="6">
        <v>415.9</v>
      </c>
      <c r="D53" s="7">
        <f t="shared" si="2"/>
        <v>277.7</v>
      </c>
      <c r="E53" s="31">
        <f t="shared" si="3"/>
        <v>300.94066570188136</v>
      </c>
      <c r="F53" s="33">
        <f>C53-'[7]на 01.07.15'!C53</f>
        <v>15.399999999999977</v>
      </c>
    </row>
    <row r="54" spans="1:6" ht="15" customHeight="1">
      <c r="A54" s="20" t="s">
        <v>34</v>
      </c>
      <c r="B54" s="6">
        <v>14855</v>
      </c>
      <c r="C54" s="6">
        <v>6434.8</v>
      </c>
      <c r="D54" s="7">
        <f t="shared" si="2"/>
        <v>-8420.2</v>
      </c>
      <c r="E54" s="31">
        <f t="shared" si="3"/>
        <v>43.31740154830024</v>
      </c>
      <c r="F54" s="33">
        <f>C54-'[7]на 01.07.15'!C54</f>
        <v>3905.2000000000003</v>
      </c>
    </row>
    <row r="55" spans="1:6" ht="16.5" customHeight="1">
      <c r="A55" s="20" t="s">
        <v>55</v>
      </c>
      <c r="B55" s="28">
        <v>25574</v>
      </c>
      <c r="C55" s="28">
        <v>13864.2</v>
      </c>
      <c r="D55" s="7">
        <f t="shared" si="2"/>
        <v>-11709.8</v>
      </c>
      <c r="E55" s="31">
        <f t="shared" si="3"/>
        <v>54.21209040431688</v>
      </c>
      <c r="F55" s="33">
        <f>C55-'[7]на 01.07.15'!C55</f>
        <v>6998.900000000001</v>
      </c>
    </row>
    <row r="56" spans="1:6" ht="16.5" customHeight="1">
      <c r="A56" s="20" t="s">
        <v>13</v>
      </c>
      <c r="B56" s="6">
        <v>59361.5</v>
      </c>
      <c r="C56" s="6">
        <v>47590.6</v>
      </c>
      <c r="D56" s="7">
        <f t="shared" si="2"/>
        <v>-11770.900000000001</v>
      </c>
      <c r="E56" s="31">
        <f t="shared" si="3"/>
        <v>80.1708177859387</v>
      </c>
      <c r="F56" s="33">
        <f>C56-'[7]на 01.07.15'!C56</f>
        <v>13380.900000000001</v>
      </c>
    </row>
    <row r="57" spans="1:6" ht="12.75" customHeight="1">
      <c r="A57" s="20" t="s">
        <v>5</v>
      </c>
      <c r="B57" s="6">
        <v>64</v>
      </c>
      <c r="C57" s="6">
        <v>46.2</v>
      </c>
      <c r="D57" s="7">
        <f t="shared" si="2"/>
        <v>-17.799999999999997</v>
      </c>
      <c r="E57" s="31">
        <f t="shared" si="3"/>
        <v>72.1875</v>
      </c>
      <c r="F57" s="33">
        <f>C57-'[7]на 01.07.15'!C57</f>
        <v>14.100000000000001</v>
      </c>
    </row>
    <row r="58" spans="1:6" ht="17.25" customHeight="1">
      <c r="A58" s="29" t="s">
        <v>18</v>
      </c>
      <c r="B58" s="28">
        <f>16538.4+244</f>
        <v>16782.4</v>
      </c>
      <c r="C58" s="28">
        <v>3546</v>
      </c>
      <c r="D58" s="7">
        <f t="shared" si="2"/>
        <v>-13236.400000000001</v>
      </c>
      <c r="E58" s="31">
        <f t="shared" si="3"/>
        <v>21.12927829154352</v>
      </c>
      <c r="F58" s="33">
        <f>C58-'[7]на 01.07.15'!C58</f>
        <v>394.3000000000002</v>
      </c>
    </row>
    <row r="59" spans="1:6" ht="18.75" customHeight="1">
      <c r="A59" s="20" t="s">
        <v>35</v>
      </c>
      <c r="B59" s="6">
        <v>3953.2</v>
      </c>
      <c r="C59" s="6">
        <v>2391.2</v>
      </c>
      <c r="D59" s="7">
        <f t="shared" si="2"/>
        <v>-1562</v>
      </c>
      <c r="E59" s="31">
        <f t="shared" si="3"/>
        <v>60.48770616209653</v>
      </c>
      <c r="F59" s="33">
        <f>C59-'[7]на 01.07.15'!C59</f>
        <v>758.3999999999999</v>
      </c>
    </row>
    <row r="60" spans="1:6" ht="29.25" customHeight="1">
      <c r="A60" s="29" t="s">
        <v>32</v>
      </c>
      <c r="B60" s="28">
        <v>0</v>
      </c>
      <c r="C60" s="28">
        <v>0</v>
      </c>
      <c r="D60" s="7">
        <f t="shared" si="2"/>
        <v>0</v>
      </c>
      <c r="E60" s="31">
        <v>0</v>
      </c>
      <c r="F60" s="33">
        <f>C60-'[7]на 01.07.15'!C60</f>
        <v>0</v>
      </c>
    </row>
    <row r="61" spans="1:6" ht="16.5" customHeight="1">
      <c r="A61" s="29" t="s">
        <v>46</v>
      </c>
      <c r="B61" s="28">
        <v>10857.5</v>
      </c>
      <c r="C61" s="28">
        <v>102.1</v>
      </c>
      <c r="D61" s="7">
        <f t="shared" si="2"/>
        <v>-10755.4</v>
      </c>
      <c r="E61" s="31">
        <f t="shared" si="3"/>
        <v>0.9403638038222426</v>
      </c>
      <c r="F61" s="33">
        <f>C61-'[7]на 01.07.15'!C61</f>
        <v>27.19999999999999</v>
      </c>
    </row>
    <row r="62" spans="1:6" ht="17.25" customHeight="1">
      <c r="A62" s="20" t="s">
        <v>42</v>
      </c>
      <c r="B62" s="6">
        <v>3374.4</v>
      </c>
      <c r="C62" s="30">
        <v>1127.8</v>
      </c>
      <c r="D62" s="7">
        <f t="shared" si="2"/>
        <v>-2246.6000000000004</v>
      </c>
      <c r="E62" s="31">
        <f t="shared" si="3"/>
        <v>33.42223802750118</v>
      </c>
      <c r="F62" s="33">
        <f>C62-'[7]на 01.07.15'!C62</f>
        <v>257.29999999999995</v>
      </c>
    </row>
    <row r="63" spans="1:6" ht="15" customHeight="1">
      <c r="A63" s="20" t="s">
        <v>47</v>
      </c>
      <c r="B63" s="6">
        <v>203</v>
      </c>
      <c r="C63" s="6">
        <v>127.8</v>
      </c>
      <c r="D63" s="7">
        <f t="shared" si="2"/>
        <v>-75.2</v>
      </c>
      <c r="E63" s="31">
        <f t="shared" si="3"/>
        <v>62.955665024630534</v>
      </c>
      <c r="F63" s="33">
        <f>C63-'[7]на 01.07.15'!C63</f>
        <v>32.3</v>
      </c>
    </row>
    <row r="64" spans="1:6" ht="16.5" customHeight="1">
      <c r="A64" s="29" t="s">
        <v>10</v>
      </c>
      <c r="B64" s="28">
        <v>2945</v>
      </c>
      <c r="C64" s="28">
        <v>1379.3</v>
      </c>
      <c r="D64" s="7">
        <f t="shared" si="2"/>
        <v>-1565.7</v>
      </c>
      <c r="E64" s="31">
        <v>0</v>
      </c>
      <c r="F64" s="33">
        <f>C64-'[7]на 01.07.15'!C64</f>
        <v>919.5999999999999</v>
      </c>
    </row>
    <row r="65" spans="1:6" ht="15.75" customHeight="1">
      <c r="A65" s="29" t="s">
        <v>41</v>
      </c>
      <c r="B65" s="28">
        <v>3363</v>
      </c>
      <c r="C65" s="28">
        <v>7072</v>
      </c>
      <c r="D65" s="7">
        <f t="shared" si="2"/>
        <v>3709</v>
      </c>
      <c r="E65" s="31">
        <f t="shared" si="3"/>
        <v>210.2884329467737</v>
      </c>
      <c r="F65" s="33">
        <f>C65-'[7]на 01.07.15'!C65</f>
        <v>2020.6999999999998</v>
      </c>
    </row>
    <row r="66" spans="1:6" ht="17.25" customHeight="1">
      <c r="A66" s="20" t="s">
        <v>12</v>
      </c>
      <c r="B66" s="6">
        <v>80</v>
      </c>
      <c r="C66" s="6">
        <v>62.1</v>
      </c>
      <c r="D66" s="7">
        <f t="shared" si="2"/>
        <v>-17.9</v>
      </c>
      <c r="E66" s="31">
        <f t="shared" si="3"/>
        <v>77.625</v>
      </c>
      <c r="F66" s="33">
        <f>C66-'[7]на 01.07.15'!C66</f>
        <v>19</v>
      </c>
    </row>
    <row r="67" spans="1:6" ht="15" customHeight="1">
      <c r="A67" s="20" t="s">
        <v>36</v>
      </c>
      <c r="B67" s="6">
        <v>0</v>
      </c>
      <c r="C67" s="6">
        <v>0</v>
      </c>
      <c r="D67" s="7">
        <f t="shared" si="2"/>
        <v>0</v>
      </c>
      <c r="E67" s="31">
        <v>0</v>
      </c>
      <c r="F67" s="33">
        <f>C67-'[7]на 01.07.15'!C67</f>
        <v>0</v>
      </c>
    </row>
    <row r="68" spans="1:6" ht="15.75" customHeight="1">
      <c r="A68" s="20" t="s">
        <v>37</v>
      </c>
      <c r="B68" s="6">
        <v>0</v>
      </c>
      <c r="C68" s="6">
        <v>8.9</v>
      </c>
      <c r="D68" s="7">
        <f t="shared" si="2"/>
        <v>8.9</v>
      </c>
      <c r="E68" s="31">
        <v>0</v>
      </c>
      <c r="F68" s="33">
        <f>C68-'[7]на 01.07.15'!C68</f>
        <v>4.6000000000000005</v>
      </c>
    </row>
    <row r="69" spans="1:6" ht="16.5" customHeight="1" thickBot="1">
      <c r="A69" s="21" t="s">
        <v>15</v>
      </c>
      <c r="B69" s="9">
        <v>0</v>
      </c>
      <c r="C69" s="9">
        <v>1.8</v>
      </c>
      <c r="D69" s="7">
        <f t="shared" si="2"/>
        <v>1.8</v>
      </c>
      <c r="E69" s="25">
        <v>0</v>
      </c>
      <c r="F69" s="33">
        <f>C69-'[7]на 01.07.15'!C69</f>
        <v>1.8</v>
      </c>
    </row>
    <row r="70" spans="1:6" ht="16.5" customHeight="1" thickBot="1">
      <c r="A70" s="15" t="s">
        <v>19</v>
      </c>
      <c r="B70" s="16">
        <f>SUM(B50:B69)</f>
        <v>228661.3</v>
      </c>
      <c r="C70" s="16">
        <f>SUM(C50:C69)</f>
        <v>137256.2</v>
      </c>
      <c r="D70" s="44">
        <f>SUM(D50:D69)</f>
        <v>-91405.09999999999</v>
      </c>
      <c r="E70" s="17">
        <f t="shared" si="3"/>
        <v>60.02598603261681</v>
      </c>
      <c r="F70" s="66">
        <f>C70-'[7]01.05.2015'!C70</f>
        <v>62006.399999999994</v>
      </c>
    </row>
    <row r="71" spans="1:6" ht="14.25" customHeight="1">
      <c r="A71" s="19" t="s">
        <v>38</v>
      </c>
      <c r="B71" s="7">
        <v>25959.4</v>
      </c>
      <c r="C71" s="7">
        <v>15164.5</v>
      </c>
      <c r="D71" s="7">
        <f>C71-B71</f>
        <v>-10794.900000000001</v>
      </c>
      <c r="E71" s="14">
        <f t="shared" si="3"/>
        <v>58.41621917301632</v>
      </c>
      <c r="F71" s="33">
        <f>C71-'[7]на 01.07.15'!C71</f>
        <v>3480</v>
      </c>
    </row>
    <row r="72" spans="1:6" ht="15.75" customHeight="1">
      <c r="A72" s="20" t="s">
        <v>39</v>
      </c>
      <c r="B72" s="6">
        <v>90383.3</v>
      </c>
      <c r="C72" s="6">
        <v>50392.9</v>
      </c>
      <c r="D72" s="6">
        <f>C72-B72</f>
        <v>-39990.4</v>
      </c>
      <c r="E72" s="24">
        <f t="shared" si="3"/>
        <v>55.75465821672809</v>
      </c>
      <c r="F72" s="33">
        <f>C72-'[7]на 01.07.15'!C72</f>
        <v>24836.4</v>
      </c>
    </row>
    <row r="73" spans="1:6" ht="25.5" customHeight="1" thickBot="1">
      <c r="A73" s="21" t="s">
        <v>40</v>
      </c>
      <c r="B73" s="9">
        <v>5200.8</v>
      </c>
      <c r="C73" s="9">
        <v>283.2</v>
      </c>
      <c r="D73" s="9">
        <f>C73-B73</f>
        <v>-4917.6</v>
      </c>
      <c r="E73" s="24">
        <v>0</v>
      </c>
      <c r="F73" s="33">
        <f>C73-'[7]на 01.07.15'!C73</f>
        <v>210</v>
      </c>
    </row>
    <row r="74" spans="1:6" ht="15.75" customHeight="1" thickBot="1">
      <c r="A74" s="15" t="s">
        <v>48</v>
      </c>
      <c r="B74" s="16">
        <f>B71+B72+B73</f>
        <v>121543.50000000001</v>
      </c>
      <c r="C74" s="16">
        <f>C71+C72+C73</f>
        <v>65840.59999999999</v>
      </c>
      <c r="D74" s="44">
        <f>D71+D72+D73</f>
        <v>-55702.9</v>
      </c>
      <c r="E74" s="45">
        <f t="shared" si="3"/>
        <v>54.1703998979789</v>
      </c>
      <c r="F74" s="34">
        <f>C74-'[7]01.05.2015'!C74</f>
        <v>40327.79999999999</v>
      </c>
    </row>
    <row r="75" spans="1:6" ht="15" customHeight="1" thickBot="1">
      <c r="A75" s="22" t="s">
        <v>51</v>
      </c>
      <c r="B75" s="4">
        <f>1168.3+3424.1</f>
        <v>4592.4</v>
      </c>
      <c r="C75" s="4">
        <v>-6182.9</v>
      </c>
      <c r="D75" s="4">
        <v>0</v>
      </c>
      <c r="E75" s="55">
        <v>0</v>
      </c>
      <c r="F75" s="33">
        <f>C75-'[7]на 01.07.15'!C75</f>
        <v>0</v>
      </c>
    </row>
    <row r="76" spans="1:6" ht="13.5" thickBot="1">
      <c r="A76" s="12" t="s">
        <v>33</v>
      </c>
      <c r="B76" s="27">
        <f>B70+B74+B75</f>
        <v>354797.2</v>
      </c>
      <c r="C76" s="27">
        <f>C70+C74+C75</f>
        <v>196913.9</v>
      </c>
      <c r="D76" s="13">
        <f>D70+D74+D75</f>
        <v>-147108</v>
      </c>
      <c r="E76" s="45">
        <f t="shared" si="3"/>
        <v>55.500409811576866</v>
      </c>
      <c r="F76" s="66">
        <f>C76-'[7]01.05.2015'!C76</f>
        <v>102300.59999999998</v>
      </c>
    </row>
    <row r="77" spans="1:6" ht="12.75">
      <c r="A77" s="3"/>
      <c r="B77" s="4"/>
      <c r="C77" s="4"/>
      <c r="D77" s="3"/>
      <c r="E77" s="3"/>
      <c r="F77" s="54"/>
    </row>
    <row r="78" spans="1:6" ht="12.75">
      <c r="A78" s="2" t="s">
        <v>60</v>
      </c>
      <c r="B78" s="2"/>
      <c r="C78" s="2"/>
      <c r="D78" s="2"/>
      <c r="E78" s="2"/>
      <c r="F78" s="46"/>
    </row>
  </sheetData>
  <sheetProtection/>
  <mergeCells count="3">
    <mergeCell ref="A1:F1"/>
    <mergeCell ref="A2:F2"/>
    <mergeCell ref="A44:F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Malgina</dc:creator>
  <cp:keywords/>
  <dc:description/>
  <cp:lastModifiedBy>RePack by SPecialiST</cp:lastModifiedBy>
  <cp:lastPrinted>2014-12-17T05:30:24Z</cp:lastPrinted>
  <dcterms:created xsi:type="dcterms:W3CDTF">2008-01-15T04:36:49Z</dcterms:created>
  <dcterms:modified xsi:type="dcterms:W3CDTF">2017-02-28T06:03:05Z</dcterms:modified>
  <cp:category/>
  <cp:version/>
  <cp:contentType/>
  <cp:contentStatus/>
</cp:coreProperties>
</file>